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2025年全县17个乡镇（街道）衔接资金使用情况" sheetId="6" r:id="rId1"/>
    <sheet name="文档所需数据" sheetId="2" state="hidden" r:id="rId2"/>
  </sheets>
  <externalReferences>
    <externalReference r:id="rId3"/>
    <externalReference r:id="rId4"/>
  </externalReferences>
  <definedNames>
    <definedName name="_xlnm._FilterDatabase" localSheetId="0" hidden="1">'2025年全县17个乡镇（街道）衔接资金使用情况'!$B$8:$L$37</definedName>
    <definedName name="_xlnm._FilterDatabase" localSheetId="1" hidden="1">文档所需数据!$A$7:$R$24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<sst xmlns="http://schemas.openxmlformats.org/spreadsheetml/2006/main" count="171" uniqueCount="54">
  <si>
    <t>附件</t>
  </si>
  <si>
    <t>2025年全县17个乡镇（街道）衔接资金使用情况</t>
  </si>
  <si>
    <t>制表单位：揭西县乡村振兴局</t>
  </si>
  <si>
    <t>单位：万元</t>
  </si>
  <si>
    <t>数据截止时间：2026年2月3日</t>
  </si>
  <si>
    <t>乡镇（街道）</t>
  </si>
  <si>
    <t>中央衔接推进乡村振兴补助资金</t>
  </si>
  <si>
    <t>乡村振兴驻镇帮镇扶村资金</t>
  </si>
  <si>
    <t>资金到位情况</t>
  </si>
  <si>
    <t>支出情况</t>
  </si>
  <si>
    <t>资金拨付到位情况</t>
  </si>
  <si>
    <t>已支出</t>
  </si>
  <si>
    <t>支出率</t>
  </si>
  <si>
    <t>小计</t>
  </si>
  <si>
    <t>省级</t>
  </si>
  <si>
    <t>东莞</t>
  </si>
  <si>
    <t>县级</t>
  </si>
  <si>
    <t>省级配套</t>
  </si>
  <si>
    <t>省级资金</t>
  </si>
  <si>
    <t>合计</t>
  </si>
  <si>
    <t>河婆街道</t>
  </si>
  <si>
    <t>棉湖镇</t>
  </si>
  <si>
    <t>龙潭镇</t>
  </si>
  <si>
    <t>大溪镇</t>
  </si>
  <si>
    <t>钱坑镇</t>
  </si>
  <si>
    <t>良田乡</t>
  </si>
  <si>
    <t>五经富镇</t>
  </si>
  <si>
    <t>南山镇</t>
  </si>
  <si>
    <t>五云镇</t>
  </si>
  <si>
    <t>灰寨镇</t>
  </si>
  <si>
    <t>东园镇</t>
  </si>
  <si>
    <t>京溪园镇</t>
  </si>
  <si>
    <t>塔头镇</t>
  </si>
  <si>
    <t>坪上镇</t>
  </si>
  <si>
    <t>上砂镇</t>
  </si>
  <si>
    <t>凤江镇</t>
  </si>
  <si>
    <t>金和镇</t>
  </si>
  <si>
    <t>附表</t>
  </si>
  <si>
    <t>2021-2022年全县17个乡镇（街道）驻镇帮镇扶村资金使用情况</t>
  </si>
  <si>
    <t>制表时间：2023年4月16日</t>
  </si>
  <si>
    <t>2021年度</t>
  </si>
  <si>
    <t>2022年度</t>
  </si>
  <si>
    <t>备注</t>
  </si>
  <si>
    <t>2022年省级资金支出</t>
  </si>
  <si>
    <t>2022年省级资金支出率</t>
  </si>
  <si>
    <t>市级</t>
  </si>
  <si>
    <t>2021+2022</t>
  </si>
  <si>
    <t>安排资金</t>
  </si>
  <si>
    <t>支出资金</t>
  </si>
  <si>
    <t>附表2</t>
  </si>
  <si>
    <t>2022年全县17个乡镇（街道）衔接资金使用情况</t>
  </si>
  <si>
    <t>数据截止时间：2023年8月17日</t>
  </si>
  <si>
    <t>附表3</t>
  </si>
  <si>
    <t>2023年全县17个乡镇（街道）衔接资金使用情况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</si>
</sst>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.0_ "/>
  </numFmts>
  <fonts count="24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b/>
      <sz val="18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27599;&#21608;&#22235;&#19978;&#25253;&#36827;&#24230;)&#25581;&#35199;&#21439;2021&#24180;&#20197;&#26469;&#20013;&#22830;&#36130;&#25919;&#36164;&#37329;&#21450;&#39547;&#38215;&#24110;&#38215;&#25206;&#26449;&#36164;&#37329;&#20351;&#29992;&#36827;&#24230;&#34920;202505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nman\01&#12304;&#27599;&#21608;&#22235;&#25253;&#39033;&#30446;&#36827;&#24230;&#34920;&#12305;\2026\1&#26376;\(&#27599;&#21608;&#22235;&#19978;&#25253;&#36827;&#24230;)&#25581;&#35199;&#21439;2021&#24180;&#20197;&#26469;&#20013;&#22830;&#36130;&#25919;&#36164;&#37329;&#21450;&#39547;&#38215;&#24110;&#38215;&#25206;&#26449;&#36164;&#37329;&#20351;&#29992;&#36827;&#24230;&#34920;20250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-2022年"/>
      <sheetName val="2023年"/>
      <sheetName val="2024年"/>
      <sheetName val="2025年"/>
      <sheetName val="统计"/>
    </sheetNames>
    <sheetDataSet>
      <sheetData sheetId="0"/>
      <sheetData sheetId="1"/>
      <sheetData sheetId="2"/>
      <sheetData sheetId="3">
        <row r="3">
          <cell r="B3" t="str">
            <v>乡镇（街道）</v>
          </cell>
          <cell r="C3" t="str">
            <v>一、资金到位情况（不得修改此列数据，后面数据总计必须与前面总计相等）</v>
          </cell>
        </row>
        <row r="4">
          <cell r="C4" t="str">
            <v>总计</v>
          </cell>
          <cell r="D4" t="str">
            <v>2025年度中央资金（万元）</v>
          </cell>
        </row>
        <row r="5">
          <cell r="D5" t="str">
            <v>中央财政衔接推进乡村振兴补助资金</v>
          </cell>
        </row>
        <row r="7">
          <cell r="B7" t="str">
            <v>上砂镇</v>
          </cell>
          <cell r="C7">
            <v>1140</v>
          </cell>
          <cell r="D7">
            <v>0</v>
          </cell>
        </row>
        <row r="8">
          <cell r="B8" t="str">
            <v>五云镇</v>
          </cell>
          <cell r="C8">
            <v>1090</v>
          </cell>
          <cell r="D8">
            <v>30</v>
          </cell>
        </row>
        <row r="9">
          <cell r="B9" t="str">
            <v>良田乡</v>
          </cell>
          <cell r="C9">
            <v>670</v>
          </cell>
          <cell r="D9">
            <v>0</v>
          </cell>
        </row>
        <row r="10">
          <cell r="B10" t="str">
            <v>河婆街道</v>
          </cell>
          <cell r="C10">
            <v>1921</v>
          </cell>
          <cell r="D10">
            <v>31</v>
          </cell>
        </row>
        <row r="11">
          <cell r="B11" t="str">
            <v>坪上镇</v>
          </cell>
          <cell r="C11">
            <v>1580</v>
          </cell>
          <cell r="D11">
            <v>0</v>
          </cell>
        </row>
        <row r="12">
          <cell r="B12" t="str">
            <v>龙潭镇</v>
          </cell>
          <cell r="C12">
            <v>1060</v>
          </cell>
          <cell r="D12">
            <v>0</v>
          </cell>
        </row>
        <row r="13">
          <cell r="B13" t="str">
            <v>南山镇</v>
          </cell>
          <cell r="C13">
            <v>1680</v>
          </cell>
          <cell r="D13">
            <v>0</v>
          </cell>
        </row>
        <row r="14">
          <cell r="B14" t="str">
            <v>灰寨镇</v>
          </cell>
          <cell r="C14">
            <v>500</v>
          </cell>
          <cell r="D14">
            <v>0</v>
          </cell>
        </row>
        <row r="15">
          <cell r="B15" t="str">
            <v>京溪园镇</v>
          </cell>
          <cell r="C15">
            <v>1250</v>
          </cell>
          <cell r="D15">
            <v>0</v>
          </cell>
        </row>
        <row r="16">
          <cell r="B16" t="str">
            <v>五经富镇</v>
          </cell>
          <cell r="C16">
            <v>2740</v>
          </cell>
          <cell r="D16">
            <v>0</v>
          </cell>
        </row>
        <row r="17">
          <cell r="B17" t="str">
            <v>钱坑镇</v>
          </cell>
          <cell r="C17">
            <v>780</v>
          </cell>
          <cell r="D17">
            <v>0</v>
          </cell>
        </row>
        <row r="18">
          <cell r="B18" t="str">
            <v>大溪镇</v>
          </cell>
          <cell r="C18">
            <v>530</v>
          </cell>
          <cell r="D18">
            <v>30</v>
          </cell>
        </row>
        <row r="19">
          <cell r="B19" t="str">
            <v>金和镇</v>
          </cell>
          <cell r="C19">
            <v>515</v>
          </cell>
          <cell r="D19">
            <v>45</v>
          </cell>
        </row>
        <row r="20">
          <cell r="B20" t="str">
            <v>凤江镇</v>
          </cell>
          <cell r="C20">
            <v>1130</v>
          </cell>
          <cell r="D20">
            <v>0</v>
          </cell>
        </row>
        <row r="21">
          <cell r="B21" t="str">
            <v>塔头镇</v>
          </cell>
          <cell r="C21">
            <v>1510</v>
          </cell>
          <cell r="D21">
            <v>0</v>
          </cell>
        </row>
        <row r="22">
          <cell r="B22" t="str">
            <v>东园镇</v>
          </cell>
          <cell r="C22">
            <v>1140</v>
          </cell>
          <cell r="D22">
            <v>0</v>
          </cell>
        </row>
        <row r="23">
          <cell r="B23" t="str">
            <v>棉湖镇</v>
          </cell>
          <cell r="C23">
            <v>700</v>
          </cell>
          <cell r="D23">
            <v>0</v>
          </cell>
        </row>
        <row r="24">
          <cell r="B24" t="str">
            <v>合计</v>
          </cell>
          <cell r="C24">
            <v>19936</v>
          </cell>
          <cell r="D24">
            <v>136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-2022年"/>
      <sheetName val="2023年"/>
      <sheetName val="2024年"/>
      <sheetName val="2025年"/>
      <sheetName val="统计"/>
    </sheetNames>
    <sheetDataSet>
      <sheetData sheetId="0"/>
      <sheetData sheetId="1"/>
      <sheetData sheetId="2"/>
      <sheetData sheetId="3">
        <row r="3">
          <cell r="B3" t="str">
            <v>乡镇（街道）</v>
          </cell>
          <cell r="C3" t="str">
            <v>一、资金到位情况（不得修改此列数据，后面数据总计必须与前面总计相等）</v>
          </cell>
        </row>
        <row r="3">
          <cell r="M3" t="str">
            <v>二、资金使用情况</v>
          </cell>
        </row>
        <row r="4">
          <cell r="C4" t="str">
            <v>总计</v>
          </cell>
          <cell r="D4" t="str">
            <v>2025年度中央资金（万元）</v>
          </cell>
        </row>
        <row r="4">
          <cell r="G4" t="str">
            <v>2025年度驻镇帮镇扶村资金（万元）</v>
          </cell>
        </row>
        <row r="4">
          <cell r="M4" t="str">
            <v>总计</v>
          </cell>
        </row>
        <row r="4">
          <cell r="P4" t="str">
            <v>2025年度中央资金（万元）</v>
          </cell>
        </row>
        <row r="4">
          <cell r="V4" t="str">
            <v>2025年度驻镇帮镇扶村资金（万元）</v>
          </cell>
        </row>
        <row r="5">
          <cell r="D5" t="str">
            <v>提前下达2025年中央财政衔接推进乡村振兴补助资金（巩固拓展脱贫攻坚成果和乡村振兴任务）</v>
          </cell>
          <cell r="E5" t="str">
            <v>2025年中央财政衔接推进乡村振兴补助资金（巩固拓展脱贫攻坚成果和乡村振兴任务）</v>
          </cell>
          <cell r="F5" t="str">
            <v>发展农村集体经济</v>
          </cell>
          <cell r="G5" t="str">
            <v>合计</v>
          </cell>
          <cell r="H5" t="str">
            <v>中央财政衔接推进乡村振兴补助资金省级配套</v>
          </cell>
          <cell r="I5" t="str">
            <v>省级驻镇帮镇扶村资金</v>
          </cell>
          <cell r="J5" t="str">
            <v>东莞市驻镇帮镇扶村资金</v>
          </cell>
          <cell r="K5" t="str">
            <v>市级驻镇帮镇扶村资金</v>
          </cell>
          <cell r="L5" t="str">
            <v>县级配套资金</v>
          </cell>
        </row>
        <row r="5">
          <cell r="P5" t="str">
            <v>提前下达2025年中央财政衔接推进乡村振兴补助资金（巩固拓展脱贫攻坚成果和乡村振兴任务）</v>
          </cell>
        </row>
        <row r="5">
          <cell r="R5" t="str">
            <v>2025年中央财政衔接推进乡村振兴补助资金（巩固拓展脱贫攻坚成果和乡村振兴任务）</v>
          </cell>
        </row>
        <row r="5">
          <cell r="T5" t="str">
            <v>发展农村集体经济</v>
          </cell>
        </row>
        <row r="5">
          <cell r="V5" t="str">
            <v>合计</v>
          </cell>
        </row>
        <row r="6">
          <cell r="M6" t="str">
            <v>合计</v>
          </cell>
          <cell r="N6" t="str">
            <v>已使用</v>
          </cell>
          <cell r="O6" t="str">
            <v>未使用</v>
          </cell>
          <cell r="P6" t="str">
            <v>已使用</v>
          </cell>
          <cell r="Q6" t="str">
            <v>未使用</v>
          </cell>
          <cell r="R6" t="str">
            <v>已使用</v>
          </cell>
          <cell r="S6" t="str">
            <v>未使用</v>
          </cell>
          <cell r="T6" t="str">
            <v>已使用</v>
          </cell>
          <cell r="U6" t="str">
            <v>未使用</v>
          </cell>
          <cell r="V6" t="str">
            <v>已使用</v>
          </cell>
        </row>
        <row r="7">
          <cell r="B7" t="str">
            <v>上砂镇</v>
          </cell>
          <cell r="C7">
            <v>1450</v>
          </cell>
        </row>
        <row r="7">
          <cell r="E7">
            <v>10</v>
          </cell>
          <cell r="F7">
            <v>90</v>
          </cell>
          <cell r="G7">
            <v>1350</v>
          </cell>
          <cell r="H7">
            <v>60</v>
          </cell>
          <cell r="I7">
            <v>230</v>
          </cell>
          <cell r="J7">
            <v>720</v>
          </cell>
          <cell r="K7">
            <v>300</v>
          </cell>
          <cell r="L7">
            <v>40</v>
          </cell>
          <cell r="M7">
            <v>1450</v>
          </cell>
          <cell r="N7">
            <v>156.17504</v>
          </cell>
          <cell r="O7">
            <v>1293.82496</v>
          </cell>
          <cell r="P7">
            <v>0</v>
          </cell>
          <cell r="Q7">
            <v>0</v>
          </cell>
          <cell r="R7">
            <v>0</v>
          </cell>
          <cell r="S7">
            <v>10</v>
          </cell>
          <cell r="T7">
            <v>0</v>
          </cell>
          <cell r="U7">
            <v>90</v>
          </cell>
          <cell r="V7">
            <v>156.17504</v>
          </cell>
        </row>
        <row r="8">
          <cell r="B8" t="str">
            <v>五云镇</v>
          </cell>
          <cell r="C8">
            <v>1090</v>
          </cell>
          <cell r="D8">
            <v>30</v>
          </cell>
        </row>
        <row r="8">
          <cell r="F8">
            <v>60</v>
          </cell>
          <cell r="G8">
            <v>1000</v>
          </cell>
          <cell r="H8">
            <v>100</v>
          </cell>
          <cell r="I8">
            <v>240</v>
          </cell>
          <cell r="J8">
            <v>620</v>
          </cell>
        </row>
        <row r="8">
          <cell r="L8">
            <v>40</v>
          </cell>
          <cell r="M8">
            <v>1090</v>
          </cell>
          <cell r="N8">
            <v>333</v>
          </cell>
          <cell r="O8">
            <v>757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333</v>
          </cell>
        </row>
        <row r="9">
          <cell r="B9" t="str">
            <v>良田乡</v>
          </cell>
          <cell r="C9">
            <v>670</v>
          </cell>
        </row>
        <row r="9">
          <cell r="F9">
            <v>60</v>
          </cell>
          <cell r="G9">
            <v>610</v>
          </cell>
          <cell r="H9">
            <v>100</v>
          </cell>
          <cell r="I9">
            <v>140</v>
          </cell>
          <cell r="J9">
            <v>330</v>
          </cell>
        </row>
        <row r="9">
          <cell r="L9">
            <v>40</v>
          </cell>
          <cell r="M9">
            <v>670</v>
          </cell>
          <cell r="N9">
            <v>288</v>
          </cell>
          <cell r="O9">
            <v>382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60</v>
          </cell>
          <cell r="U9">
            <v>0</v>
          </cell>
          <cell r="V9">
            <v>228</v>
          </cell>
        </row>
        <row r="10">
          <cell r="B10" t="str">
            <v>河婆街道</v>
          </cell>
          <cell r="C10">
            <v>627</v>
          </cell>
          <cell r="D10">
            <v>31</v>
          </cell>
          <cell r="E10">
            <v>6</v>
          </cell>
          <cell r="F10">
            <v>90</v>
          </cell>
          <cell r="G10">
            <v>500</v>
          </cell>
        </row>
        <row r="10">
          <cell r="L10">
            <v>500</v>
          </cell>
          <cell r="M10">
            <v>627</v>
          </cell>
          <cell r="N10">
            <v>485.423903</v>
          </cell>
          <cell r="O10">
            <v>141.576097</v>
          </cell>
          <cell r="P10">
            <v>31</v>
          </cell>
          <cell r="Q10">
            <v>0</v>
          </cell>
          <cell r="R10">
            <v>6</v>
          </cell>
          <cell r="S10">
            <v>0</v>
          </cell>
          <cell r="T10">
            <v>90</v>
          </cell>
          <cell r="U10">
            <v>0</v>
          </cell>
          <cell r="V10">
            <v>358.423903</v>
          </cell>
        </row>
        <row r="11">
          <cell r="B11" t="str">
            <v>坪上镇</v>
          </cell>
          <cell r="C11">
            <v>1590</v>
          </cell>
        </row>
        <row r="11">
          <cell r="E11">
            <v>10</v>
          </cell>
          <cell r="F11">
            <v>60</v>
          </cell>
          <cell r="G11">
            <v>1520</v>
          </cell>
          <cell r="H11">
            <v>200</v>
          </cell>
          <cell r="I11">
            <v>800</v>
          </cell>
          <cell r="J11">
            <v>480</v>
          </cell>
        </row>
        <row r="11">
          <cell r="L11">
            <v>40</v>
          </cell>
          <cell r="M11">
            <v>1590</v>
          </cell>
          <cell r="N11">
            <v>157.9801</v>
          </cell>
          <cell r="O11">
            <v>1432.0199</v>
          </cell>
          <cell r="P11">
            <v>0</v>
          </cell>
          <cell r="Q11">
            <v>0</v>
          </cell>
          <cell r="R11">
            <v>0</v>
          </cell>
          <cell r="S11">
            <v>10</v>
          </cell>
          <cell r="T11">
            <v>0</v>
          </cell>
          <cell r="U11">
            <v>60</v>
          </cell>
          <cell r="V11">
            <v>157.9801</v>
          </cell>
        </row>
        <row r="12">
          <cell r="B12" t="str">
            <v>龙潭镇</v>
          </cell>
          <cell r="C12">
            <v>1070</v>
          </cell>
        </row>
        <row r="12">
          <cell r="E12">
            <v>10</v>
          </cell>
          <cell r="F12">
            <v>60</v>
          </cell>
          <cell r="G12">
            <v>1000</v>
          </cell>
          <cell r="H12">
            <v>85</v>
          </cell>
          <cell r="I12">
            <v>130</v>
          </cell>
          <cell r="J12">
            <v>745</v>
          </cell>
        </row>
        <row r="12">
          <cell r="L12">
            <v>40</v>
          </cell>
          <cell r="M12">
            <v>1070</v>
          </cell>
          <cell r="N12">
            <v>642.47</v>
          </cell>
          <cell r="O12">
            <v>427.53</v>
          </cell>
          <cell r="P12">
            <v>0</v>
          </cell>
          <cell r="Q12">
            <v>0</v>
          </cell>
          <cell r="R12">
            <v>0</v>
          </cell>
          <cell r="S12">
            <v>10</v>
          </cell>
          <cell r="T12">
            <v>60</v>
          </cell>
          <cell r="U12">
            <v>0</v>
          </cell>
          <cell r="V12">
            <v>582.47</v>
          </cell>
        </row>
        <row r="13">
          <cell r="B13" t="str">
            <v>南山镇</v>
          </cell>
          <cell r="C13">
            <v>1880</v>
          </cell>
        </row>
        <row r="13">
          <cell r="F13">
            <v>60</v>
          </cell>
          <cell r="G13">
            <v>1820</v>
          </cell>
          <cell r="H13">
            <v>100</v>
          </cell>
          <cell r="I13">
            <v>200</v>
          </cell>
          <cell r="J13">
            <v>1280</v>
          </cell>
          <cell r="K13">
            <v>200</v>
          </cell>
          <cell r="L13">
            <v>40</v>
          </cell>
          <cell r="M13">
            <v>1880</v>
          </cell>
          <cell r="N13">
            <v>636.565</v>
          </cell>
          <cell r="O13">
            <v>1243.435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60</v>
          </cell>
          <cell r="U13">
            <v>0</v>
          </cell>
          <cell r="V13">
            <v>576.565</v>
          </cell>
        </row>
        <row r="14">
          <cell r="B14" t="str">
            <v>灰寨镇</v>
          </cell>
          <cell r="C14">
            <v>504</v>
          </cell>
        </row>
        <row r="14">
          <cell r="E14">
            <v>4</v>
          </cell>
          <cell r="F14">
            <v>60</v>
          </cell>
          <cell r="G14">
            <v>440</v>
          </cell>
          <cell r="H14">
            <v>40</v>
          </cell>
          <cell r="I14">
            <v>50</v>
          </cell>
          <cell r="J14">
            <v>310</v>
          </cell>
        </row>
        <row r="14">
          <cell r="L14">
            <v>40</v>
          </cell>
          <cell r="M14">
            <v>504</v>
          </cell>
          <cell r="N14">
            <v>181.178</v>
          </cell>
          <cell r="O14">
            <v>322.822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60</v>
          </cell>
          <cell r="U14">
            <v>0</v>
          </cell>
          <cell r="V14">
            <v>117.178</v>
          </cell>
        </row>
        <row r="15">
          <cell r="B15" t="str">
            <v>京溪园镇</v>
          </cell>
          <cell r="C15">
            <v>1250</v>
          </cell>
        </row>
        <row r="15">
          <cell r="F15">
            <v>30</v>
          </cell>
          <cell r="G15">
            <v>1220</v>
          </cell>
          <cell r="H15">
            <v>100</v>
          </cell>
          <cell r="I15">
            <v>230</v>
          </cell>
          <cell r="J15">
            <v>850</v>
          </cell>
        </row>
        <row r="15">
          <cell r="L15">
            <v>40</v>
          </cell>
          <cell r="M15">
            <v>1250</v>
          </cell>
          <cell r="N15">
            <v>239.9479</v>
          </cell>
          <cell r="O15">
            <v>1010.0521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30</v>
          </cell>
          <cell r="U15">
            <v>0</v>
          </cell>
          <cell r="V15">
            <v>209.9479</v>
          </cell>
        </row>
        <row r="16">
          <cell r="B16" t="str">
            <v>五经富镇</v>
          </cell>
          <cell r="C16">
            <v>2742</v>
          </cell>
        </row>
        <row r="16">
          <cell r="E16">
            <v>2</v>
          </cell>
          <cell r="F16">
            <v>90</v>
          </cell>
          <cell r="G16">
            <v>2650</v>
          </cell>
          <cell r="H16">
            <v>200</v>
          </cell>
          <cell r="I16">
            <v>1310</v>
          </cell>
          <cell r="J16">
            <v>1100</v>
          </cell>
        </row>
        <row r="16">
          <cell r="L16">
            <v>40</v>
          </cell>
          <cell r="M16">
            <v>2742</v>
          </cell>
          <cell r="N16">
            <v>947.673213</v>
          </cell>
          <cell r="O16">
            <v>1794.326787</v>
          </cell>
          <cell r="P16">
            <v>0</v>
          </cell>
          <cell r="Q16">
            <v>0</v>
          </cell>
          <cell r="R16">
            <v>2</v>
          </cell>
          <cell r="S16">
            <v>0</v>
          </cell>
          <cell r="T16">
            <v>90</v>
          </cell>
          <cell r="U16">
            <v>0</v>
          </cell>
          <cell r="V16">
            <v>855.673213</v>
          </cell>
        </row>
        <row r="17">
          <cell r="B17" t="str">
            <v>钱坑镇</v>
          </cell>
          <cell r="C17">
            <v>784</v>
          </cell>
        </row>
        <row r="17">
          <cell r="E17">
            <v>4</v>
          </cell>
          <cell r="F17">
            <v>30</v>
          </cell>
          <cell r="G17">
            <v>750</v>
          </cell>
          <cell r="H17">
            <v>20</v>
          </cell>
          <cell r="I17">
            <v>400</v>
          </cell>
          <cell r="J17">
            <v>290</v>
          </cell>
        </row>
        <row r="17">
          <cell r="L17">
            <v>40</v>
          </cell>
          <cell r="M17">
            <v>784</v>
          </cell>
          <cell r="N17">
            <v>333.316441</v>
          </cell>
          <cell r="O17">
            <v>450.683559</v>
          </cell>
          <cell r="P17">
            <v>0</v>
          </cell>
          <cell r="Q17">
            <v>0</v>
          </cell>
          <cell r="R17">
            <v>0</v>
          </cell>
          <cell r="S17">
            <v>4</v>
          </cell>
          <cell r="T17">
            <v>0</v>
          </cell>
          <cell r="U17">
            <v>30</v>
          </cell>
          <cell r="V17">
            <v>333.316441</v>
          </cell>
        </row>
        <row r="18">
          <cell r="B18" t="str">
            <v>大溪镇</v>
          </cell>
          <cell r="C18">
            <v>536</v>
          </cell>
          <cell r="D18">
            <v>30</v>
          </cell>
          <cell r="E18">
            <v>6</v>
          </cell>
        </row>
        <row r="18">
          <cell r="G18">
            <v>500</v>
          </cell>
        </row>
        <row r="18">
          <cell r="I18">
            <v>25</v>
          </cell>
          <cell r="J18">
            <v>455</v>
          </cell>
        </row>
        <row r="18">
          <cell r="L18">
            <v>20</v>
          </cell>
          <cell r="M18">
            <v>536</v>
          </cell>
          <cell r="N18">
            <v>264.452041</v>
          </cell>
          <cell r="O18">
            <v>271.547959</v>
          </cell>
          <cell r="P18">
            <v>30</v>
          </cell>
          <cell r="Q18">
            <v>0</v>
          </cell>
          <cell r="R18">
            <v>0</v>
          </cell>
          <cell r="S18">
            <v>6</v>
          </cell>
          <cell r="T18">
            <v>0</v>
          </cell>
          <cell r="U18">
            <v>0</v>
          </cell>
          <cell r="V18">
            <v>234.452041</v>
          </cell>
        </row>
        <row r="19">
          <cell r="B19" t="str">
            <v>金和镇</v>
          </cell>
          <cell r="C19">
            <v>819</v>
          </cell>
          <cell r="D19">
            <v>45</v>
          </cell>
          <cell r="E19">
            <v>4</v>
          </cell>
          <cell r="F19">
            <v>30</v>
          </cell>
          <cell r="G19">
            <v>740</v>
          </cell>
          <cell r="H19">
            <v>100</v>
          </cell>
          <cell r="I19">
            <v>100</v>
          </cell>
          <cell r="J19">
            <v>200</v>
          </cell>
          <cell r="K19">
            <v>300</v>
          </cell>
          <cell r="L19">
            <v>40</v>
          </cell>
          <cell r="M19">
            <v>819</v>
          </cell>
          <cell r="N19">
            <v>99</v>
          </cell>
          <cell r="O19">
            <v>720</v>
          </cell>
          <cell r="P19">
            <v>45</v>
          </cell>
          <cell r="Q19">
            <v>0</v>
          </cell>
          <cell r="R19">
            <v>4</v>
          </cell>
          <cell r="S19">
            <v>0</v>
          </cell>
          <cell r="T19">
            <v>16.04</v>
          </cell>
          <cell r="U19">
            <v>13.96</v>
          </cell>
          <cell r="V19">
            <v>33.96</v>
          </cell>
        </row>
        <row r="20">
          <cell r="B20" t="str">
            <v>凤江镇</v>
          </cell>
          <cell r="C20">
            <v>1146</v>
          </cell>
        </row>
        <row r="20">
          <cell r="E20">
            <v>16</v>
          </cell>
          <cell r="F20">
            <v>30</v>
          </cell>
          <cell r="G20">
            <v>1100</v>
          </cell>
          <cell r="H20">
            <v>180</v>
          </cell>
          <cell r="I20">
            <v>130</v>
          </cell>
          <cell r="J20">
            <v>750</v>
          </cell>
        </row>
        <row r="20">
          <cell r="L20">
            <v>40</v>
          </cell>
          <cell r="M20">
            <v>1146</v>
          </cell>
          <cell r="N20">
            <v>130.827784</v>
          </cell>
          <cell r="O20">
            <v>1015.172216</v>
          </cell>
          <cell r="P20">
            <v>0</v>
          </cell>
          <cell r="Q20">
            <v>0</v>
          </cell>
          <cell r="R20">
            <v>16</v>
          </cell>
          <cell r="S20">
            <v>0</v>
          </cell>
          <cell r="T20">
            <v>0</v>
          </cell>
          <cell r="U20">
            <v>30</v>
          </cell>
          <cell r="V20">
            <v>114.827784</v>
          </cell>
        </row>
        <row r="21">
          <cell r="B21" t="str">
            <v>塔头镇</v>
          </cell>
          <cell r="C21">
            <v>1510</v>
          </cell>
        </row>
        <row r="21">
          <cell r="F21">
            <v>60</v>
          </cell>
          <cell r="G21">
            <v>1450</v>
          </cell>
          <cell r="H21">
            <v>250</v>
          </cell>
          <cell r="I21">
            <v>560</v>
          </cell>
          <cell r="J21">
            <v>600</v>
          </cell>
        </row>
        <row r="21">
          <cell r="L21">
            <v>40</v>
          </cell>
          <cell r="M21">
            <v>1510</v>
          </cell>
          <cell r="N21">
            <v>195.533675</v>
          </cell>
          <cell r="O21">
            <v>1314.466325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60</v>
          </cell>
          <cell r="V21">
            <v>195.533675</v>
          </cell>
        </row>
        <row r="22">
          <cell r="B22" t="str">
            <v>东园镇</v>
          </cell>
          <cell r="C22">
            <v>1140</v>
          </cell>
        </row>
        <row r="22">
          <cell r="F22">
            <v>60</v>
          </cell>
          <cell r="G22">
            <v>1080</v>
          </cell>
          <cell r="H22">
            <v>200</v>
          </cell>
          <cell r="I22">
            <v>300</v>
          </cell>
          <cell r="J22">
            <v>540</v>
          </cell>
        </row>
        <row r="22">
          <cell r="L22">
            <v>40</v>
          </cell>
          <cell r="M22">
            <v>1140</v>
          </cell>
          <cell r="N22">
            <v>251.087779</v>
          </cell>
          <cell r="O22">
            <v>888.912221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60</v>
          </cell>
          <cell r="U22">
            <v>0</v>
          </cell>
          <cell r="V22">
            <v>191.087779</v>
          </cell>
        </row>
        <row r="23">
          <cell r="B23" t="str">
            <v>棉湖镇</v>
          </cell>
          <cell r="C23">
            <v>702</v>
          </cell>
        </row>
        <row r="23">
          <cell r="E23">
            <v>2</v>
          </cell>
          <cell r="F23">
            <v>60</v>
          </cell>
          <cell r="G23">
            <v>640</v>
          </cell>
          <cell r="H23">
            <v>40</v>
          </cell>
          <cell r="I23">
            <v>230</v>
          </cell>
          <cell r="J23">
            <v>330</v>
          </cell>
        </row>
        <row r="23">
          <cell r="L23">
            <v>40</v>
          </cell>
          <cell r="M23">
            <v>702</v>
          </cell>
          <cell r="N23">
            <v>454.46279</v>
          </cell>
          <cell r="O23">
            <v>247.53721</v>
          </cell>
          <cell r="P23">
            <v>0</v>
          </cell>
          <cell r="Q23">
            <v>0</v>
          </cell>
          <cell r="R23">
            <v>0</v>
          </cell>
          <cell r="S23">
            <v>2</v>
          </cell>
          <cell r="T23">
            <v>51.86405</v>
          </cell>
          <cell r="U23">
            <v>8.13595</v>
          </cell>
          <cell r="V23">
            <v>402.59874</v>
          </cell>
        </row>
        <row r="24">
          <cell r="B24" t="str">
            <v>县农业农村局</v>
          </cell>
          <cell r="C24">
            <v>58</v>
          </cell>
        </row>
        <row r="24">
          <cell r="E24">
            <v>58</v>
          </cell>
        </row>
        <row r="24">
          <cell r="M24">
            <v>58</v>
          </cell>
          <cell r="N24">
            <v>5.5</v>
          </cell>
          <cell r="O24">
            <v>52.5</v>
          </cell>
        </row>
        <row r="24">
          <cell r="R24">
            <v>5.5</v>
          </cell>
          <cell r="S24">
            <v>52.5</v>
          </cell>
        </row>
        <row r="25">
          <cell r="B25" t="str">
            <v>合计</v>
          </cell>
          <cell r="C25">
            <v>19568</v>
          </cell>
          <cell r="D25">
            <v>136</v>
          </cell>
          <cell r="E25">
            <v>132</v>
          </cell>
          <cell r="F25">
            <v>930</v>
          </cell>
          <cell r="G25">
            <v>18370</v>
          </cell>
          <cell r="H25">
            <v>1775</v>
          </cell>
          <cell r="I25">
            <v>5075</v>
          </cell>
          <cell r="J25">
            <v>9600</v>
          </cell>
        </row>
        <row r="25">
          <cell r="L25">
            <v>1120</v>
          </cell>
          <cell r="M25">
            <v>19568</v>
          </cell>
          <cell r="N25">
            <v>5802.593666</v>
          </cell>
          <cell r="O25">
            <v>13765.406334</v>
          </cell>
          <cell r="P25">
            <v>106</v>
          </cell>
          <cell r="Q25">
            <v>0</v>
          </cell>
          <cell r="R25">
            <v>37.5</v>
          </cell>
          <cell r="S25">
            <v>94.5</v>
          </cell>
          <cell r="T25">
            <v>577.90405</v>
          </cell>
          <cell r="U25">
            <v>292.09595</v>
          </cell>
          <cell r="V25">
            <v>5081.189616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2"/>
  <sheetViews>
    <sheetView tabSelected="1" zoomScale="130" zoomScaleNormal="130" workbookViewId="0">
      <selection activeCell="A9" sqref="A9"/>
    </sheetView>
  </sheetViews>
  <sheetFormatPr defaultColWidth="9" defaultRowHeight="13.5"/>
  <cols>
    <col min="1" max="1" width="5.83333333333333" style="34" customWidth="1"/>
    <col min="2" max="2" width="8.90833333333333" style="34" customWidth="1"/>
    <col min="3" max="3" width="13.15" style="34" customWidth="1"/>
    <col min="4" max="4" width="12.775" style="34" customWidth="1"/>
    <col min="5" max="5" width="11" style="34" customWidth="1"/>
    <col min="6" max="12" width="9.125" style="34" customWidth="1"/>
    <col min="13" max="16381" width="9" style="34"/>
  </cols>
  <sheetData>
    <row r="1" spans="2:12">
      <c r="B1" s="34" t="s">
        <v>0</v>
      </c>
    </row>
    <row r="2" ht="33" customHeight="1" spans="2:1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="33" customFormat="1" ht="18" customHeight="1" spans="2:12">
      <c r="B3" s="36" t="s">
        <v>2</v>
      </c>
      <c r="C3" s="36"/>
      <c r="D3" s="36"/>
      <c r="E3" s="36"/>
      <c r="F3" s="37"/>
      <c r="G3" s="37" t="s">
        <v>3</v>
      </c>
      <c r="H3" s="37"/>
      <c r="I3" s="37"/>
      <c r="J3" s="38" t="s">
        <v>4</v>
      </c>
      <c r="K3" s="38"/>
      <c r="L3" s="38"/>
    </row>
    <row r="4" s="33" customFormat="1" ht="18" customHeight="1" spans="2:12">
      <c r="B4" s="39" t="s">
        <v>5</v>
      </c>
      <c r="C4" s="10" t="s">
        <v>6</v>
      </c>
      <c r="D4" s="10"/>
      <c r="E4" s="10"/>
      <c r="F4" s="10" t="s">
        <v>7</v>
      </c>
      <c r="G4" s="10"/>
      <c r="H4" s="10"/>
      <c r="I4" s="10"/>
      <c r="J4" s="10"/>
      <c r="K4" s="10"/>
      <c r="L4" s="10"/>
    </row>
    <row r="5" s="33" customFormat="1" ht="18" customHeight="1" spans="2:12">
      <c r="B5" s="40"/>
      <c r="C5" s="39" t="s">
        <v>8</v>
      </c>
      <c r="D5" s="10" t="s">
        <v>9</v>
      </c>
      <c r="E5" s="10"/>
      <c r="F5" s="10" t="s">
        <v>10</v>
      </c>
      <c r="G5" s="10"/>
      <c r="H5" s="10"/>
      <c r="I5" s="10"/>
      <c r="J5" s="10"/>
      <c r="K5" s="10" t="s">
        <v>9</v>
      </c>
      <c r="L5" s="10"/>
    </row>
    <row r="6" s="33" customFormat="1" ht="18" customHeight="1" spans="2:12">
      <c r="B6" s="40"/>
      <c r="C6" s="40"/>
      <c r="D6" s="39" t="s">
        <v>11</v>
      </c>
      <c r="E6" s="39" t="s">
        <v>12</v>
      </c>
      <c r="F6" s="39" t="s">
        <v>13</v>
      </c>
      <c r="G6" s="41" t="s">
        <v>14</v>
      </c>
      <c r="H6" s="42"/>
      <c r="I6" s="39" t="s">
        <v>15</v>
      </c>
      <c r="J6" s="39" t="s">
        <v>16</v>
      </c>
      <c r="K6" s="39" t="s">
        <v>11</v>
      </c>
      <c r="L6" s="39" t="s">
        <v>12</v>
      </c>
    </row>
    <row r="7" s="33" customFormat="1" ht="18" customHeight="1" spans="2:12">
      <c r="B7" s="43"/>
      <c r="C7" s="43"/>
      <c r="D7" s="43"/>
      <c r="E7" s="43"/>
      <c r="F7" s="43"/>
      <c r="G7" s="10" t="s">
        <v>17</v>
      </c>
      <c r="H7" s="10" t="s">
        <v>18</v>
      </c>
      <c r="I7" s="43"/>
      <c r="J7" s="43"/>
      <c r="K7" s="43"/>
      <c r="L7" s="43"/>
    </row>
    <row r="8" s="33" customFormat="1" ht="18" customHeight="1" spans="2:12">
      <c r="B8" s="10" t="s">
        <v>19</v>
      </c>
      <c r="C8" s="10">
        <f>SUM(C9:C25)</f>
        <v>136</v>
      </c>
      <c r="D8" s="10">
        <f>SUM(D9:D25)</f>
        <v>106</v>
      </c>
      <c r="E8" s="19">
        <f>D8/C8</f>
        <v>0.779411764705882</v>
      </c>
      <c r="F8" s="10">
        <f t="shared" ref="F8:K8" si="0">SUM(F9:F25)</f>
        <v>16495</v>
      </c>
      <c r="G8" s="10">
        <f t="shared" si="0"/>
        <v>1775</v>
      </c>
      <c r="H8" s="10">
        <f t="shared" si="0"/>
        <v>4000</v>
      </c>
      <c r="I8" s="10">
        <f t="shared" si="0"/>
        <v>9600</v>
      </c>
      <c r="J8" s="10">
        <f t="shared" si="0"/>
        <v>1120</v>
      </c>
      <c r="K8" s="12">
        <f t="shared" si="0"/>
        <v>5081.189616</v>
      </c>
      <c r="L8" s="21">
        <f>K8/F8</f>
        <v>0.30804423255532</v>
      </c>
    </row>
    <row r="9" s="33" customFormat="1" ht="18" customHeight="1" spans="2:12">
      <c r="B9" s="10" t="s">
        <v>20</v>
      </c>
      <c r="C9" s="44">
        <f>VLOOKUP(B:B,'[1]2025年'!$B:$D,3,0)</f>
        <v>31</v>
      </c>
      <c r="D9" s="12">
        <f>VLOOKUP(B:B,'[2]2025年'!$B:$P,15,0)</f>
        <v>31</v>
      </c>
      <c r="E9" s="19">
        <f>D9/C9</f>
        <v>1</v>
      </c>
      <c r="F9" s="10">
        <f>G9+H9+I9+J9</f>
        <v>500</v>
      </c>
      <c r="G9" s="45">
        <v>0</v>
      </c>
      <c r="H9" s="45">
        <v>0</v>
      </c>
      <c r="I9" s="27">
        <v>0</v>
      </c>
      <c r="J9" s="10">
        <v>500</v>
      </c>
      <c r="K9" s="32">
        <f>VLOOKUP(B:B,'[2]2025年'!$B:$V,21,0)</f>
        <v>358.423903</v>
      </c>
      <c r="L9" s="21">
        <f>K9/F9</f>
        <v>0.716847806</v>
      </c>
    </row>
    <row r="10" s="33" customFormat="1" ht="18" customHeight="1" spans="2:12">
      <c r="B10" s="10" t="s">
        <v>21</v>
      </c>
      <c r="C10" s="44"/>
      <c r="D10" s="12"/>
      <c r="E10" s="19"/>
      <c r="F10" s="10">
        <f>G10+H10+I10+J10</f>
        <v>640</v>
      </c>
      <c r="G10" s="45">
        <v>40</v>
      </c>
      <c r="H10" s="45">
        <v>230</v>
      </c>
      <c r="I10" s="27">
        <v>330</v>
      </c>
      <c r="J10" s="10">
        <v>40</v>
      </c>
      <c r="K10" s="32">
        <f>VLOOKUP(B:B,'[2]2025年'!$B:$V,21,0)</f>
        <v>402.59874</v>
      </c>
      <c r="L10" s="21">
        <f t="shared" ref="L10:L26" si="1">K10/F10</f>
        <v>0.62906053125</v>
      </c>
    </row>
    <row r="11" s="33" customFormat="1" ht="18" customHeight="1" spans="2:12">
      <c r="B11" s="10" t="s">
        <v>22</v>
      </c>
      <c r="C11" s="44"/>
      <c r="D11" s="12"/>
      <c r="E11" s="19"/>
      <c r="F11" s="10">
        <f t="shared" ref="F11:F26" si="2">G11+H11+I11+J11</f>
        <v>1000</v>
      </c>
      <c r="G11" s="45">
        <v>85</v>
      </c>
      <c r="H11" s="45">
        <v>130</v>
      </c>
      <c r="I11" s="27">
        <v>745</v>
      </c>
      <c r="J11" s="10">
        <v>40</v>
      </c>
      <c r="K11" s="32">
        <f>VLOOKUP(B:B,'[2]2025年'!$B:$V,21,0)</f>
        <v>582.47</v>
      </c>
      <c r="L11" s="21">
        <f t="shared" si="1"/>
        <v>0.58247</v>
      </c>
    </row>
    <row r="12" s="33" customFormat="1" ht="18" customHeight="1" spans="2:12">
      <c r="B12" s="10" t="s">
        <v>23</v>
      </c>
      <c r="C12" s="44">
        <f>VLOOKUP(B:B,'[1]2025年'!$B:$D,3,0)</f>
        <v>30</v>
      </c>
      <c r="D12" s="12">
        <f>VLOOKUP(B:B,'[2]2025年'!$B:$P,15,0)</f>
        <v>30</v>
      </c>
      <c r="E12" s="19">
        <f>D12/C12</f>
        <v>1</v>
      </c>
      <c r="F12" s="10">
        <f t="shared" si="2"/>
        <v>500</v>
      </c>
      <c r="G12" s="45">
        <v>0</v>
      </c>
      <c r="H12" s="45">
        <v>25</v>
      </c>
      <c r="I12" s="27">
        <v>455</v>
      </c>
      <c r="J12" s="10">
        <v>20</v>
      </c>
      <c r="K12" s="32">
        <f>VLOOKUP(B:B,'[2]2025年'!$B:$V,21,0)</f>
        <v>234.452041</v>
      </c>
      <c r="L12" s="21">
        <f t="shared" si="1"/>
        <v>0.468904082</v>
      </c>
    </row>
    <row r="13" s="33" customFormat="1" ht="18" customHeight="1" spans="2:12">
      <c r="B13" s="10" t="s">
        <v>24</v>
      </c>
      <c r="C13" s="44"/>
      <c r="D13" s="12"/>
      <c r="E13" s="19"/>
      <c r="F13" s="10">
        <f t="shared" si="2"/>
        <v>750</v>
      </c>
      <c r="G13" s="45">
        <v>20</v>
      </c>
      <c r="H13" s="45">
        <v>400</v>
      </c>
      <c r="I13" s="27">
        <v>290</v>
      </c>
      <c r="J13" s="10">
        <v>40</v>
      </c>
      <c r="K13" s="32">
        <f>VLOOKUP(B:B,'[2]2025年'!$B:$V,21,0)</f>
        <v>333.316441</v>
      </c>
      <c r="L13" s="21">
        <f t="shared" si="1"/>
        <v>0.444421921333333</v>
      </c>
    </row>
    <row r="14" s="33" customFormat="1" ht="18" customHeight="1" spans="2:12">
      <c r="B14" s="10" t="s">
        <v>25</v>
      </c>
      <c r="C14" s="44"/>
      <c r="D14" s="12"/>
      <c r="E14" s="19"/>
      <c r="F14" s="10">
        <f t="shared" si="2"/>
        <v>610</v>
      </c>
      <c r="G14" s="45">
        <v>100</v>
      </c>
      <c r="H14" s="45">
        <v>140</v>
      </c>
      <c r="I14" s="27">
        <v>330</v>
      </c>
      <c r="J14" s="10">
        <v>40</v>
      </c>
      <c r="K14" s="32">
        <f>VLOOKUP(B:B,'[2]2025年'!$B:$V,21,0)</f>
        <v>228</v>
      </c>
      <c r="L14" s="21">
        <f t="shared" si="1"/>
        <v>0.373770491803279</v>
      </c>
    </row>
    <row r="15" s="33" customFormat="1" ht="18" customHeight="1" spans="2:12">
      <c r="B15" s="10" t="s">
        <v>26</v>
      </c>
      <c r="C15" s="44"/>
      <c r="D15" s="12"/>
      <c r="E15" s="19"/>
      <c r="F15" s="10">
        <f t="shared" si="2"/>
        <v>2340</v>
      </c>
      <c r="G15" s="45">
        <v>200</v>
      </c>
      <c r="H15" s="45">
        <v>1000</v>
      </c>
      <c r="I15" s="27">
        <v>1100</v>
      </c>
      <c r="J15" s="10">
        <v>40</v>
      </c>
      <c r="K15" s="32">
        <f>VLOOKUP(B:B,'[2]2025年'!$B:$V,21,0)</f>
        <v>855.673213</v>
      </c>
      <c r="L15" s="21">
        <f t="shared" si="1"/>
        <v>0.365672313247863</v>
      </c>
    </row>
    <row r="16" s="33" customFormat="1" ht="18" customHeight="1" spans="2:12">
      <c r="B16" s="10" t="s">
        <v>27</v>
      </c>
      <c r="C16" s="44"/>
      <c r="D16" s="12"/>
      <c r="E16" s="19"/>
      <c r="F16" s="10">
        <f t="shared" si="2"/>
        <v>1620</v>
      </c>
      <c r="G16" s="45">
        <v>100</v>
      </c>
      <c r="H16" s="45">
        <v>200</v>
      </c>
      <c r="I16" s="27">
        <v>1280</v>
      </c>
      <c r="J16" s="10">
        <v>40</v>
      </c>
      <c r="K16" s="32">
        <f>VLOOKUP(B:B,'[2]2025年'!$B:$V,21,0)</f>
        <v>576.565</v>
      </c>
      <c r="L16" s="21">
        <f t="shared" si="1"/>
        <v>0.355904320987654</v>
      </c>
    </row>
    <row r="17" s="33" customFormat="1" ht="18" customHeight="1" spans="2:12">
      <c r="B17" s="10" t="s">
        <v>28</v>
      </c>
      <c r="C17" s="44">
        <f>VLOOKUP(B:B,'[1]2025年'!$B:$D,3,0)</f>
        <v>30</v>
      </c>
      <c r="D17" s="12">
        <f>VLOOKUP(B:B,'[2]2025年'!$B:$P,15,0)</f>
        <v>0</v>
      </c>
      <c r="E17" s="19">
        <f>D17/C17</f>
        <v>0</v>
      </c>
      <c r="F17" s="10">
        <f t="shared" si="2"/>
        <v>1000</v>
      </c>
      <c r="G17" s="45">
        <v>100</v>
      </c>
      <c r="H17" s="45">
        <v>240</v>
      </c>
      <c r="I17" s="27">
        <v>620</v>
      </c>
      <c r="J17" s="10">
        <v>40</v>
      </c>
      <c r="K17" s="32">
        <f>VLOOKUP(B:B,'[2]2025年'!$B:$V,21,0)</f>
        <v>333</v>
      </c>
      <c r="L17" s="21">
        <f t="shared" si="1"/>
        <v>0.333</v>
      </c>
    </row>
    <row r="18" s="33" customFormat="1" ht="18" customHeight="1" spans="2:12">
      <c r="B18" s="10" t="s">
        <v>29</v>
      </c>
      <c r="C18" s="44"/>
      <c r="D18" s="12"/>
      <c r="E18" s="19"/>
      <c r="F18" s="10">
        <f t="shared" si="2"/>
        <v>440</v>
      </c>
      <c r="G18" s="45">
        <v>40</v>
      </c>
      <c r="H18" s="45">
        <v>50</v>
      </c>
      <c r="I18" s="27">
        <v>310</v>
      </c>
      <c r="J18" s="10">
        <v>40</v>
      </c>
      <c r="K18" s="32">
        <f>VLOOKUP(B:B,'[2]2025年'!$B:$V,21,0)</f>
        <v>117.178</v>
      </c>
      <c r="L18" s="21">
        <f t="shared" si="1"/>
        <v>0.266313636363636</v>
      </c>
    </row>
    <row r="19" s="33" customFormat="1" ht="18" customHeight="1" spans="2:12">
      <c r="B19" s="10" t="s">
        <v>30</v>
      </c>
      <c r="C19" s="44"/>
      <c r="D19" s="12"/>
      <c r="E19" s="19"/>
      <c r="F19" s="10">
        <f t="shared" si="2"/>
        <v>1025</v>
      </c>
      <c r="G19" s="45">
        <v>200</v>
      </c>
      <c r="H19" s="45">
        <v>245</v>
      </c>
      <c r="I19" s="27">
        <v>540</v>
      </c>
      <c r="J19" s="10">
        <v>40</v>
      </c>
      <c r="K19" s="32">
        <f>VLOOKUP(B:B,'[2]2025年'!$B:$V,21,0)</f>
        <v>191.087779</v>
      </c>
      <c r="L19" s="21">
        <f t="shared" si="1"/>
        <v>0.186427101463415</v>
      </c>
    </row>
    <row r="20" s="33" customFormat="1" ht="18" customHeight="1" spans="2:12">
      <c r="B20" s="10" t="s">
        <v>31</v>
      </c>
      <c r="C20" s="44"/>
      <c r="D20" s="12"/>
      <c r="E20" s="19"/>
      <c r="F20" s="10">
        <f t="shared" si="2"/>
        <v>1220</v>
      </c>
      <c r="G20" s="45">
        <v>100</v>
      </c>
      <c r="H20" s="45">
        <v>230</v>
      </c>
      <c r="I20" s="27">
        <v>850</v>
      </c>
      <c r="J20" s="10">
        <v>40</v>
      </c>
      <c r="K20" s="32">
        <f>VLOOKUP(B:B,'[2]2025年'!$B:$V,21,0)</f>
        <v>209.9479</v>
      </c>
      <c r="L20" s="21">
        <f t="shared" si="1"/>
        <v>0.172088442622951</v>
      </c>
    </row>
    <row r="21" s="33" customFormat="1" ht="18" customHeight="1" spans="2:12">
      <c r="B21" s="10" t="s">
        <v>32</v>
      </c>
      <c r="C21" s="44"/>
      <c r="D21" s="12"/>
      <c r="E21" s="19"/>
      <c r="F21" s="10">
        <f t="shared" si="2"/>
        <v>1240</v>
      </c>
      <c r="G21" s="45">
        <v>250</v>
      </c>
      <c r="H21" s="45">
        <v>350</v>
      </c>
      <c r="I21" s="27">
        <v>600</v>
      </c>
      <c r="J21" s="10">
        <v>40</v>
      </c>
      <c r="K21" s="32">
        <f>VLOOKUP(B:B,'[2]2025年'!$B:$V,21,0)</f>
        <v>195.533675</v>
      </c>
      <c r="L21" s="21">
        <f t="shared" si="1"/>
        <v>0.157688447580645</v>
      </c>
    </row>
    <row r="22" s="33" customFormat="1" ht="18" customHeight="1" spans="2:12">
      <c r="B22" s="10" t="s">
        <v>33</v>
      </c>
      <c r="C22" s="44"/>
      <c r="D22" s="12"/>
      <c r="E22" s="19"/>
      <c r="F22" s="10">
        <f t="shared" si="2"/>
        <v>1020</v>
      </c>
      <c r="G22" s="45">
        <v>200</v>
      </c>
      <c r="H22" s="45">
        <v>300</v>
      </c>
      <c r="I22" s="27">
        <v>480</v>
      </c>
      <c r="J22" s="10">
        <v>40</v>
      </c>
      <c r="K22" s="32">
        <f>VLOOKUP(B:B,'[2]2025年'!$B:$V,21,0)</f>
        <v>157.9801</v>
      </c>
      <c r="L22" s="21">
        <f t="shared" si="1"/>
        <v>0.154882450980392</v>
      </c>
    </row>
    <row r="23" s="33" customFormat="1" ht="18" customHeight="1" spans="2:12">
      <c r="B23" s="10" t="s">
        <v>34</v>
      </c>
      <c r="C23" s="44"/>
      <c r="D23" s="12"/>
      <c r="E23" s="12"/>
      <c r="F23" s="10">
        <f t="shared" si="2"/>
        <v>1050</v>
      </c>
      <c r="G23" s="45">
        <v>60</v>
      </c>
      <c r="H23" s="45">
        <v>230</v>
      </c>
      <c r="I23" s="27">
        <v>720</v>
      </c>
      <c r="J23" s="10">
        <v>40</v>
      </c>
      <c r="K23" s="32">
        <f>VLOOKUP(B:B,'[2]2025年'!$B:$V,21,0)</f>
        <v>156.17504</v>
      </c>
      <c r="L23" s="21">
        <f t="shared" si="1"/>
        <v>0.148738133333333</v>
      </c>
    </row>
    <row r="24" s="33" customFormat="1" ht="18" customHeight="1" spans="2:12">
      <c r="B24" s="10" t="s">
        <v>35</v>
      </c>
      <c r="C24" s="44"/>
      <c r="D24" s="12"/>
      <c r="E24" s="19"/>
      <c r="F24" s="10">
        <f t="shared" si="2"/>
        <v>1100</v>
      </c>
      <c r="G24" s="45">
        <v>180</v>
      </c>
      <c r="H24" s="45">
        <v>130</v>
      </c>
      <c r="I24" s="27">
        <v>750</v>
      </c>
      <c r="J24" s="10">
        <v>40</v>
      </c>
      <c r="K24" s="32">
        <f>VLOOKUP(B:B,'[2]2025年'!$B:$V,21,0)</f>
        <v>114.827784</v>
      </c>
      <c r="L24" s="21">
        <f t="shared" si="1"/>
        <v>0.104388894545455</v>
      </c>
    </row>
    <row r="25" s="33" customFormat="1" ht="18" customHeight="1" spans="2:12">
      <c r="B25" s="10" t="s">
        <v>36</v>
      </c>
      <c r="C25" s="44">
        <f>VLOOKUP(B:B,'[1]2025年'!$B:$D,3,0)</f>
        <v>45</v>
      </c>
      <c r="D25" s="12">
        <f>VLOOKUP(B:B,'[2]2025年'!$B:$P,15,0)</f>
        <v>45</v>
      </c>
      <c r="E25" s="19">
        <f>D25/C25</f>
        <v>1</v>
      </c>
      <c r="F25" s="10">
        <f t="shared" si="2"/>
        <v>440</v>
      </c>
      <c r="G25" s="45">
        <v>100</v>
      </c>
      <c r="H25" s="45">
        <v>100</v>
      </c>
      <c r="I25" s="27">
        <v>200</v>
      </c>
      <c r="J25" s="10">
        <v>40</v>
      </c>
      <c r="K25" s="32">
        <f>VLOOKUP(B:B,'[2]2025年'!$B:$V,21,0)</f>
        <v>33.96</v>
      </c>
      <c r="L25" s="21">
        <f t="shared" si="1"/>
        <v>0.0771818181818182</v>
      </c>
    </row>
    <row r="26" s="33" customFormat="1" ht="18" customHeight="1"/>
    <row r="27" s="33" customFormat="1" ht="18" customHeight="1"/>
    <row r="28" s="33" customFormat="1" ht="18" customHeight="1"/>
    <row r="29" s="33" customFormat="1" ht="18" customHeight="1"/>
    <row r="30" s="33" customFormat="1" ht="18" customHeight="1"/>
    <row r="31" s="33" customFormat="1" ht="18" customHeight="1"/>
    <row r="32" s="33" customFormat="1" ht="18" customHeight="1"/>
    <row r="33" s="33" customFormat="1" ht="18" customHeight="1"/>
    <row r="34" s="33" customFormat="1" ht="18" customHeight="1"/>
    <row r="35" s="33" customFormat="1" ht="18" customHeight="1"/>
    <row r="36" s="33" customFormat="1" ht="18" customHeight="1"/>
    <row r="37" s="33" customFormat="1" ht="18" customHeight="1"/>
    <row r="38" s="33" customFormat="1" ht="18" customHeight="1"/>
    <row r="39" s="33" customFormat="1" ht="18" customHeight="1"/>
    <row r="40" s="33" customFormat="1" ht="18" customHeight="1"/>
    <row r="41" s="33" customFormat="1" ht="18" customHeight="1"/>
    <row r="42" s="33" customFormat="1" ht="18" customHeight="1"/>
  </sheetData>
  <autoFilter xmlns:etc="http://www.wps.cn/officeDocument/2017/etCustomData" ref="B8:L37" etc:filterBottomFollowUsedRange="0">
    <sortState ref="B8:L37">
      <sortCondition ref="L7:L24" descending="1"/>
    </sortState>
    <extLst/>
  </autoFilter>
  <mergeCells count="19">
    <mergeCell ref="B2:L2"/>
    <mergeCell ref="B3:E3"/>
    <mergeCell ref="G3:I3"/>
    <mergeCell ref="J3:L3"/>
    <mergeCell ref="C4:E4"/>
    <mergeCell ref="F4:L4"/>
    <mergeCell ref="D5:E5"/>
    <mergeCell ref="F5:J5"/>
    <mergeCell ref="K5:L5"/>
    <mergeCell ref="G6:H6"/>
    <mergeCell ref="B4:B7"/>
    <mergeCell ref="C5:C7"/>
    <mergeCell ref="D6:D7"/>
    <mergeCell ref="E6:E7"/>
    <mergeCell ref="F6:F7"/>
    <mergeCell ref="I6:I7"/>
    <mergeCell ref="J6:J7"/>
    <mergeCell ref="K6:K7"/>
    <mergeCell ref="L6:L7"/>
  </mergeCells>
  <pageMargins left="0.550694444444444" right="0.751388888888889" top="0.511805555555556" bottom="0.393055555555556" header="0.275" footer="0.196527777777778"/>
  <pageSetup paperSize="9" scale="11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opLeftCell="A22" workbookViewId="0">
      <selection activeCell="O38" sqref="O38"/>
    </sheetView>
  </sheetViews>
  <sheetFormatPr defaultColWidth="9" defaultRowHeight="13.5"/>
  <cols>
    <col min="3" max="8" width="9" customWidth="1"/>
    <col min="9" max="9" width="12.625"/>
    <col min="10" max="10" width="9.625" customWidth="1"/>
    <col min="11" max="13" width="9" customWidth="1"/>
    <col min="14" max="14" width="14.375" customWidth="1"/>
    <col min="15" max="15" width="12.5" customWidth="1"/>
    <col min="16" max="16" width="9" customWidth="1"/>
    <col min="17" max="17" width="10.375"/>
  </cols>
  <sheetData>
    <row r="1" customFormat="1" spans="1:18">
      <c r="A1" t="s">
        <v>37</v>
      </c>
    </row>
    <row r="2" ht="22.5" spans="1:18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2" spans="1:18">
      <c r="A3" s="5" t="s">
        <v>2</v>
      </c>
      <c r="B3" s="5"/>
      <c r="C3" s="5"/>
      <c r="D3" s="5"/>
      <c r="H3" s="6" t="s">
        <v>3</v>
      </c>
      <c r="I3" s="6"/>
      <c r="M3" s="7" t="s">
        <v>39</v>
      </c>
      <c r="N3" s="7"/>
      <c r="O3" s="7"/>
      <c r="P3" s="7"/>
    </row>
    <row r="4" s="2" customFormat="1" spans="1:18">
      <c r="A4" s="8" t="s">
        <v>5</v>
      </c>
      <c r="B4" s="8" t="s">
        <v>40</v>
      </c>
      <c r="C4" s="8"/>
      <c r="D4" s="8"/>
      <c r="E4" s="8"/>
      <c r="F4" s="8"/>
      <c r="G4" s="8"/>
      <c r="H4" s="8"/>
      <c r="I4" s="8" t="s">
        <v>41</v>
      </c>
      <c r="J4" s="8"/>
      <c r="K4" s="8"/>
      <c r="L4" s="8"/>
      <c r="M4" s="8"/>
      <c r="N4" s="8"/>
      <c r="O4" s="8"/>
      <c r="P4" s="8" t="s">
        <v>42</v>
      </c>
      <c r="Q4" s="9" t="s">
        <v>43</v>
      </c>
      <c r="R4" s="9" t="s">
        <v>44</v>
      </c>
    </row>
    <row r="5" s="2" customFormat="1" spans="1:18">
      <c r="A5" s="8"/>
      <c r="B5" s="8" t="s">
        <v>8</v>
      </c>
      <c r="C5" s="8"/>
      <c r="D5" s="8"/>
      <c r="E5" s="8"/>
      <c r="F5" s="8"/>
      <c r="G5" s="8" t="s">
        <v>9</v>
      </c>
      <c r="H5" s="8"/>
      <c r="I5" s="8" t="s">
        <v>8</v>
      </c>
      <c r="J5" s="8"/>
      <c r="K5" s="8"/>
      <c r="L5" s="8"/>
      <c r="M5" s="8"/>
      <c r="N5" s="8" t="s">
        <v>9</v>
      </c>
      <c r="O5" s="8"/>
      <c r="P5" s="8"/>
      <c r="Q5" s="9"/>
      <c r="R5" s="9"/>
    </row>
    <row r="6" s="2" customFormat="1" spans="1:18">
      <c r="A6" s="8"/>
      <c r="B6" s="8" t="s">
        <v>13</v>
      </c>
      <c r="C6" s="8" t="s">
        <v>14</v>
      </c>
      <c r="D6" s="8" t="s">
        <v>15</v>
      </c>
      <c r="E6" s="8" t="s">
        <v>45</v>
      </c>
      <c r="F6" s="8" t="s">
        <v>16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45</v>
      </c>
      <c r="M6" s="8" t="s">
        <v>16</v>
      </c>
      <c r="N6" s="8" t="s">
        <v>11</v>
      </c>
      <c r="O6" s="8" t="s">
        <v>12</v>
      </c>
      <c r="P6" s="8"/>
      <c r="Q6" s="9"/>
      <c r="R6" s="9"/>
    </row>
    <row r="7" s="2" customFormat="1" spans="1:18">
      <c r="A7" s="8" t="s">
        <v>19</v>
      </c>
      <c r="B7" s="8">
        <f t="shared" ref="B7:G7" si="0">SUM(B8:B24)</f>
        <v>22040</v>
      </c>
      <c r="C7" s="8">
        <f t="shared" si="0"/>
        <v>8000</v>
      </c>
      <c r="D7" s="8">
        <f t="shared" si="0"/>
        <v>9600</v>
      </c>
      <c r="E7" s="8">
        <f t="shared" si="0"/>
        <v>240</v>
      </c>
      <c r="F7" s="10">
        <f t="shared" si="0"/>
        <v>4200</v>
      </c>
      <c r="G7" s="10">
        <f t="shared" si="0"/>
        <v>22040</v>
      </c>
      <c r="H7" s="11">
        <f>G7/B7*100%</f>
        <v>1</v>
      </c>
      <c r="I7" s="10">
        <f t="shared" ref="I7:N7" si="1">SUM(I8:I24)</f>
        <v>38056</v>
      </c>
      <c r="J7" s="10">
        <f t="shared" si="1"/>
        <v>22896</v>
      </c>
      <c r="K7" s="10">
        <f t="shared" si="1"/>
        <v>9600</v>
      </c>
      <c r="L7" s="10">
        <f t="shared" si="1"/>
        <v>1360</v>
      </c>
      <c r="M7" s="10">
        <f t="shared" si="1"/>
        <v>4200</v>
      </c>
      <c r="N7" s="12">
        <f t="shared" si="1"/>
        <v>35390.390978</v>
      </c>
      <c r="O7" s="13">
        <f t="shared" ref="O7:O24" si="2">N7/I7*100%</f>
        <v>0.929955617458482</v>
      </c>
      <c r="P7" s="8"/>
      <c r="Q7" s="14">
        <f>SUM(Q8:Q24)</f>
        <v>21460.579844</v>
      </c>
      <c r="R7" s="15">
        <f t="shared" ref="R7:R11" si="3">Q7/J7</f>
        <v>0.937306946366178</v>
      </c>
    </row>
    <row r="8" s="3" customFormat="1" spans="1:18">
      <c r="A8" s="16" t="s">
        <v>34</v>
      </c>
      <c r="B8" s="16">
        <f t="shared" ref="B8:B24" si="4">C8+D8+E8+F8</f>
        <v>1265</v>
      </c>
      <c r="C8" s="17">
        <v>500</v>
      </c>
      <c r="D8" s="17">
        <v>600</v>
      </c>
      <c r="E8" s="17">
        <v>15</v>
      </c>
      <c r="F8" s="17">
        <v>150</v>
      </c>
      <c r="G8" s="16">
        <v>1265</v>
      </c>
      <c r="H8" s="11">
        <f t="shared" ref="H8:H24" si="5">G8/B8*100%</f>
        <v>1</v>
      </c>
      <c r="I8" s="16">
        <f t="shared" ref="I8:I24" si="6">J8+K8+L8+M8</f>
        <v>2266</v>
      </c>
      <c r="J8" s="16">
        <v>1431</v>
      </c>
      <c r="K8" s="16">
        <v>600</v>
      </c>
      <c r="L8" s="16">
        <v>85</v>
      </c>
      <c r="M8" s="16">
        <v>150</v>
      </c>
      <c r="N8" s="18">
        <v>2266</v>
      </c>
      <c r="O8" s="19">
        <f t="shared" si="2"/>
        <v>1</v>
      </c>
      <c r="P8" s="16"/>
      <c r="Q8" s="20">
        <v>1431</v>
      </c>
      <c r="R8" s="13">
        <f t="shared" si="3"/>
        <v>1</v>
      </c>
    </row>
    <row r="9" s="3" customFormat="1" spans="1:18">
      <c r="A9" s="16" t="s">
        <v>28</v>
      </c>
      <c r="B9" s="16">
        <f t="shared" si="4"/>
        <v>1265</v>
      </c>
      <c r="C9" s="17">
        <v>500</v>
      </c>
      <c r="D9" s="17">
        <v>600</v>
      </c>
      <c r="E9" s="17">
        <v>15</v>
      </c>
      <c r="F9" s="17">
        <v>150</v>
      </c>
      <c r="G9" s="16">
        <v>1265</v>
      </c>
      <c r="H9" s="11">
        <f t="shared" si="5"/>
        <v>1</v>
      </c>
      <c r="I9" s="16">
        <f t="shared" si="6"/>
        <v>2266</v>
      </c>
      <c r="J9" s="16">
        <v>1431</v>
      </c>
      <c r="K9" s="16">
        <v>600</v>
      </c>
      <c r="L9" s="16">
        <v>85</v>
      </c>
      <c r="M9" s="16">
        <v>150</v>
      </c>
      <c r="N9" s="18">
        <v>2209</v>
      </c>
      <c r="O9" s="21">
        <f t="shared" si="2"/>
        <v>0.974845542806708</v>
      </c>
      <c r="P9" s="16"/>
      <c r="Q9" s="20">
        <v>1431</v>
      </c>
      <c r="R9" s="13">
        <f t="shared" si="3"/>
        <v>1</v>
      </c>
    </row>
    <row r="10" s="3" customFormat="1" spans="1:18">
      <c r="A10" s="16" t="s">
        <v>25</v>
      </c>
      <c r="B10" s="16">
        <f t="shared" si="4"/>
        <v>1265</v>
      </c>
      <c r="C10" s="17">
        <v>500</v>
      </c>
      <c r="D10" s="17">
        <v>600</v>
      </c>
      <c r="E10" s="17">
        <v>15</v>
      </c>
      <c r="F10" s="17">
        <v>150</v>
      </c>
      <c r="G10" s="16">
        <v>1265</v>
      </c>
      <c r="H10" s="11">
        <f t="shared" si="5"/>
        <v>1</v>
      </c>
      <c r="I10" s="16">
        <f t="shared" si="6"/>
        <v>1766</v>
      </c>
      <c r="J10" s="16">
        <v>931</v>
      </c>
      <c r="K10" s="16">
        <v>600</v>
      </c>
      <c r="L10" s="16">
        <v>85</v>
      </c>
      <c r="M10" s="16">
        <v>150</v>
      </c>
      <c r="N10" s="18">
        <v>1766</v>
      </c>
      <c r="O10" s="19">
        <f t="shared" si="2"/>
        <v>1</v>
      </c>
      <c r="P10" s="16"/>
      <c r="Q10" s="20">
        <v>931</v>
      </c>
      <c r="R10" s="13">
        <f t="shared" si="3"/>
        <v>1</v>
      </c>
    </row>
    <row r="11" s="3" customFormat="1" spans="1:18">
      <c r="A11" s="16" t="s">
        <v>33</v>
      </c>
      <c r="B11" s="16">
        <f t="shared" si="4"/>
        <v>1380</v>
      </c>
      <c r="C11" s="17">
        <v>500</v>
      </c>
      <c r="D11" s="17">
        <v>715</v>
      </c>
      <c r="E11" s="17">
        <v>15</v>
      </c>
      <c r="F11" s="17">
        <v>150</v>
      </c>
      <c r="G11" s="16">
        <v>1380</v>
      </c>
      <c r="H11" s="11">
        <f t="shared" si="5"/>
        <v>1</v>
      </c>
      <c r="I11" s="16">
        <f t="shared" si="6"/>
        <v>2151</v>
      </c>
      <c r="J11" s="16">
        <v>1316</v>
      </c>
      <c r="K11" s="16">
        <v>600</v>
      </c>
      <c r="L11" s="16">
        <v>85</v>
      </c>
      <c r="M11" s="16">
        <v>150</v>
      </c>
      <c r="N11" s="18">
        <v>2070.075721</v>
      </c>
      <c r="O11" s="21">
        <f t="shared" si="2"/>
        <v>0.96237829893073</v>
      </c>
      <c r="P11" s="16"/>
      <c r="Q11" s="20">
        <v>1294.122557</v>
      </c>
      <c r="R11" s="13">
        <f t="shared" si="3"/>
        <v>0.983375803191489</v>
      </c>
    </row>
    <row r="12" s="3" customFormat="1" spans="1:18">
      <c r="A12" s="16" t="s">
        <v>20</v>
      </c>
      <c r="B12" s="16">
        <f t="shared" si="4"/>
        <v>1800</v>
      </c>
      <c r="C12" s="17">
        <v>0</v>
      </c>
      <c r="D12" s="17">
        <v>0</v>
      </c>
      <c r="E12" s="17">
        <v>0</v>
      </c>
      <c r="F12" s="17">
        <v>1800</v>
      </c>
      <c r="G12" s="16">
        <v>1800</v>
      </c>
      <c r="H12" s="11">
        <f t="shared" si="5"/>
        <v>1</v>
      </c>
      <c r="I12" s="16">
        <f t="shared" si="6"/>
        <v>1800</v>
      </c>
      <c r="J12" s="16">
        <v>0</v>
      </c>
      <c r="K12" s="16">
        <v>0</v>
      </c>
      <c r="L12" s="16">
        <v>0</v>
      </c>
      <c r="M12" s="16">
        <v>1800</v>
      </c>
      <c r="N12" s="18">
        <v>1800</v>
      </c>
      <c r="O12" s="19">
        <f t="shared" si="2"/>
        <v>1</v>
      </c>
      <c r="P12" s="16"/>
      <c r="Q12" s="20">
        <v>0</v>
      </c>
    </row>
    <row r="13" s="3" customFormat="1" spans="1:18">
      <c r="A13" s="16" t="s">
        <v>22</v>
      </c>
      <c r="B13" s="16">
        <f t="shared" si="4"/>
        <v>1270</v>
      </c>
      <c r="C13" s="17">
        <v>500</v>
      </c>
      <c r="D13" s="17">
        <v>605</v>
      </c>
      <c r="E13" s="17">
        <v>15</v>
      </c>
      <c r="F13" s="17">
        <v>150</v>
      </c>
      <c r="G13" s="16">
        <v>1270</v>
      </c>
      <c r="H13" s="11">
        <f t="shared" si="5"/>
        <v>1</v>
      </c>
      <c r="I13" s="16">
        <f t="shared" si="6"/>
        <v>2261</v>
      </c>
      <c r="J13" s="16">
        <v>1426</v>
      </c>
      <c r="K13" s="16">
        <v>600</v>
      </c>
      <c r="L13" s="16">
        <v>85</v>
      </c>
      <c r="M13" s="16">
        <v>150</v>
      </c>
      <c r="N13" s="18">
        <v>2188.693669</v>
      </c>
      <c r="O13" s="21">
        <f t="shared" si="2"/>
        <v>0.968020198584697</v>
      </c>
      <c r="P13" s="16"/>
      <c r="Q13" s="20">
        <v>1404.523522</v>
      </c>
      <c r="R13" s="13">
        <f t="shared" ref="R13:R24" si="7">Q13/J13</f>
        <v>0.984939356241234</v>
      </c>
    </row>
    <row r="14" s="3" customFormat="1" spans="1:18">
      <c r="A14" s="16" t="s">
        <v>27</v>
      </c>
      <c r="B14" s="16">
        <f t="shared" si="4"/>
        <v>1265</v>
      </c>
      <c r="C14" s="17">
        <v>500</v>
      </c>
      <c r="D14" s="17">
        <v>600</v>
      </c>
      <c r="E14" s="17">
        <v>15</v>
      </c>
      <c r="F14" s="17">
        <v>150</v>
      </c>
      <c r="G14" s="16">
        <v>1265</v>
      </c>
      <c r="H14" s="11">
        <f t="shared" si="5"/>
        <v>1</v>
      </c>
      <c r="I14" s="16">
        <f t="shared" si="6"/>
        <v>2266</v>
      </c>
      <c r="J14" s="16">
        <v>1431</v>
      </c>
      <c r="K14" s="16">
        <v>600</v>
      </c>
      <c r="L14" s="16">
        <v>85</v>
      </c>
      <c r="M14" s="16">
        <v>150</v>
      </c>
      <c r="N14" s="12">
        <v>2184.7603</v>
      </c>
      <c r="O14" s="21">
        <f t="shared" si="2"/>
        <v>0.96414841129744</v>
      </c>
      <c r="P14" s="16"/>
      <c r="Q14" s="20">
        <v>1415.3</v>
      </c>
      <c r="R14" s="13">
        <f t="shared" si="7"/>
        <v>0.989028651292802</v>
      </c>
    </row>
    <row r="15" s="3" customFormat="1" spans="1:18">
      <c r="A15" s="16" t="s">
        <v>29</v>
      </c>
      <c r="B15" s="16">
        <f t="shared" si="4"/>
        <v>1320</v>
      </c>
      <c r="C15" s="17">
        <v>500</v>
      </c>
      <c r="D15" s="17">
        <v>655</v>
      </c>
      <c r="E15" s="17">
        <v>15</v>
      </c>
      <c r="F15" s="17">
        <v>150</v>
      </c>
      <c r="G15" s="16">
        <v>1320</v>
      </c>
      <c r="H15" s="11">
        <f t="shared" si="5"/>
        <v>1</v>
      </c>
      <c r="I15" s="16">
        <f t="shared" si="6"/>
        <v>2211</v>
      </c>
      <c r="J15" s="16">
        <v>1376</v>
      </c>
      <c r="K15" s="16">
        <v>600</v>
      </c>
      <c r="L15" s="16">
        <v>85</v>
      </c>
      <c r="M15" s="16">
        <v>150</v>
      </c>
      <c r="N15" s="12">
        <v>2103.839733</v>
      </c>
      <c r="O15" s="21">
        <f t="shared" si="2"/>
        <v>0.951533122116689</v>
      </c>
      <c r="P15" s="16"/>
      <c r="Q15" s="20">
        <v>1277.770013</v>
      </c>
      <c r="R15" s="13">
        <f t="shared" si="7"/>
        <v>0.928611928052326</v>
      </c>
    </row>
    <row r="16" s="3" customFormat="1" spans="1:18">
      <c r="A16" s="16" t="s">
        <v>31</v>
      </c>
      <c r="B16" s="16">
        <f t="shared" si="4"/>
        <v>1290</v>
      </c>
      <c r="C16" s="17">
        <v>500</v>
      </c>
      <c r="D16" s="17">
        <v>625</v>
      </c>
      <c r="E16" s="17">
        <v>15</v>
      </c>
      <c r="F16" s="17">
        <v>150</v>
      </c>
      <c r="G16" s="16">
        <v>1290</v>
      </c>
      <c r="H16" s="11">
        <f t="shared" si="5"/>
        <v>1</v>
      </c>
      <c r="I16" s="16">
        <f t="shared" si="6"/>
        <v>2241</v>
      </c>
      <c r="J16" s="16">
        <v>1406</v>
      </c>
      <c r="K16" s="16">
        <v>600</v>
      </c>
      <c r="L16" s="16">
        <v>85</v>
      </c>
      <c r="M16" s="16">
        <v>150</v>
      </c>
      <c r="N16" s="12">
        <v>1875.195987</v>
      </c>
      <c r="O16" s="21">
        <f t="shared" si="2"/>
        <v>0.836767508701473</v>
      </c>
      <c r="P16" s="16"/>
      <c r="Q16" s="20">
        <v>1175.577834</v>
      </c>
      <c r="R16" s="13">
        <f t="shared" si="7"/>
        <v>0.836115102418208</v>
      </c>
    </row>
    <row r="17" s="3" customFormat="1" spans="1:18">
      <c r="A17" s="16" t="s">
        <v>26</v>
      </c>
      <c r="B17" s="16">
        <f t="shared" si="4"/>
        <v>1265</v>
      </c>
      <c r="C17" s="17">
        <v>500</v>
      </c>
      <c r="D17" s="17">
        <v>600</v>
      </c>
      <c r="E17" s="17">
        <v>15</v>
      </c>
      <c r="F17" s="17">
        <v>150</v>
      </c>
      <c r="G17" s="16">
        <v>1265</v>
      </c>
      <c r="H17" s="11">
        <f t="shared" si="5"/>
        <v>1</v>
      </c>
      <c r="I17" s="16">
        <f t="shared" si="6"/>
        <v>2266</v>
      </c>
      <c r="J17" s="16">
        <v>1431</v>
      </c>
      <c r="K17" s="16">
        <v>600</v>
      </c>
      <c r="L17" s="16">
        <v>85</v>
      </c>
      <c r="M17" s="16">
        <v>150</v>
      </c>
      <c r="N17" s="12">
        <v>2048.364365</v>
      </c>
      <c r="O17" s="21">
        <f t="shared" si="2"/>
        <v>0.903956030450132</v>
      </c>
      <c r="P17" s="16"/>
      <c r="Q17" s="20">
        <v>1296.126622</v>
      </c>
      <c r="R17" s="13">
        <f t="shared" si="7"/>
        <v>0.905748862334032</v>
      </c>
    </row>
    <row r="18" s="3" customFormat="1" spans="1:18">
      <c r="A18" s="16" t="s">
        <v>32</v>
      </c>
      <c r="B18" s="16">
        <f t="shared" si="4"/>
        <v>1265</v>
      </c>
      <c r="C18" s="17">
        <v>500</v>
      </c>
      <c r="D18" s="17">
        <v>600</v>
      </c>
      <c r="E18" s="17">
        <v>15</v>
      </c>
      <c r="F18" s="17">
        <v>150</v>
      </c>
      <c r="G18" s="16">
        <v>1265</v>
      </c>
      <c r="H18" s="11">
        <f t="shared" si="5"/>
        <v>1</v>
      </c>
      <c r="I18" s="16">
        <f t="shared" si="6"/>
        <v>2266</v>
      </c>
      <c r="J18" s="16">
        <v>1431</v>
      </c>
      <c r="K18" s="16">
        <v>600</v>
      </c>
      <c r="L18" s="16">
        <v>85</v>
      </c>
      <c r="M18" s="16">
        <v>150</v>
      </c>
      <c r="N18" s="12">
        <v>1997.916248</v>
      </c>
      <c r="O18" s="21">
        <f t="shared" si="2"/>
        <v>0.881692960282436</v>
      </c>
      <c r="P18" s="16"/>
      <c r="Q18" s="20">
        <v>1199.201552</v>
      </c>
      <c r="R18" s="13">
        <f t="shared" si="7"/>
        <v>0.838016458420685</v>
      </c>
    </row>
    <row r="19" s="3" customFormat="1" spans="1:18">
      <c r="A19" s="16" t="s">
        <v>30</v>
      </c>
      <c r="B19" s="16">
        <f t="shared" si="4"/>
        <v>1265</v>
      </c>
      <c r="C19" s="17">
        <v>500</v>
      </c>
      <c r="D19" s="17">
        <v>600</v>
      </c>
      <c r="E19" s="17">
        <v>15</v>
      </c>
      <c r="F19" s="17">
        <v>150</v>
      </c>
      <c r="G19" s="16">
        <v>1265</v>
      </c>
      <c r="H19" s="11">
        <f t="shared" si="5"/>
        <v>1</v>
      </c>
      <c r="I19" s="16">
        <f t="shared" si="6"/>
        <v>2266</v>
      </c>
      <c r="J19" s="16">
        <v>1431</v>
      </c>
      <c r="K19" s="16">
        <v>600</v>
      </c>
      <c r="L19" s="16">
        <v>85</v>
      </c>
      <c r="M19" s="16">
        <v>150</v>
      </c>
      <c r="N19" s="18">
        <v>2266</v>
      </c>
      <c r="O19" s="19">
        <f t="shared" si="2"/>
        <v>1</v>
      </c>
      <c r="P19" s="16"/>
      <c r="Q19" s="20">
        <v>1431</v>
      </c>
      <c r="R19" s="13">
        <f t="shared" si="7"/>
        <v>1</v>
      </c>
    </row>
    <row r="20" s="3" customFormat="1" spans="1:18">
      <c r="A20" s="16" t="s">
        <v>21</v>
      </c>
      <c r="B20" s="16">
        <f t="shared" si="4"/>
        <v>1265</v>
      </c>
      <c r="C20" s="17">
        <v>500</v>
      </c>
      <c r="D20" s="17">
        <v>600</v>
      </c>
      <c r="E20" s="17">
        <v>15</v>
      </c>
      <c r="F20" s="17">
        <v>150</v>
      </c>
      <c r="G20" s="16">
        <v>1265</v>
      </c>
      <c r="H20" s="11">
        <f t="shared" si="5"/>
        <v>1</v>
      </c>
      <c r="I20" s="16">
        <f t="shared" si="6"/>
        <v>2266</v>
      </c>
      <c r="J20" s="16">
        <v>1431</v>
      </c>
      <c r="K20" s="16">
        <v>600</v>
      </c>
      <c r="L20" s="16">
        <v>85</v>
      </c>
      <c r="M20" s="16">
        <v>150</v>
      </c>
      <c r="N20" s="12">
        <v>1722.466601</v>
      </c>
      <c r="O20" s="21">
        <f t="shared" si="2"/>
        <v>0.76013530494263</v>
      </c>
      <c r="P20" s="16"/>
      <c r="Q20" s="20">
        <v>1165.98206</v>
      </c>
      <c r="R20" s="13">
        <f t="shared" si="7"/>
        <v>0.814802278127184</v>
      </c>
    </row>
    <row r="21" s="3" customFormat="1" spans="1:18">
      <c r="A21" s="16" t="s">
        <v>35</v>
      </c>
      <c r="B21" s="16">
        <f t="shared" si="4"/>
        <v>1061</v>
      </c>
      <c r="C21" s="17">
        <v>500</v>
      </c>
      <c r="D21" s="17">
        <v>396</v>
      </c>
      <c r="E21" s="17">
        <v>15</v>
      </c>
      <c r="F21" s="17">
        <v>150</v>
      </c>
      <c r="G21" s="16">
        <v>1061</v>
      </c>
      <c r="H21" s="11">
        <f t="shared" si="5"/>
        <v>1</v>
      </c>
      <c r="I21" s="16">
        <f t="shared" si="6"/>
        <v>2670</v>
      </c>
      <c r="J21" s="16">
        <v>1835</v>
      </c>
      <c r="K21" s="16">
        <v>600</v>
      </c>
      <c r="L21" s="16">
        <v>85</v>
      </c>
      <c r="M21" s="16">
        <v>150</v>
      </c>
      <c r="N21" s="18">
        <v>2670</v>
      </c>
      <c r="O21" s="19">
        <f t="shared" si="2"/>
        <v>1</v>
      </c>
      <c r="P21" s="16"/>
      <c r="Q21" s="20">
        <v>1835</v>
      </c>
      <c r="R21" s="13">
        <f t="shared" si="7"/>
        <v>1</v>
      </c>
    </row>
    <row r="22" s="3" customFormat="1" spans="1:18">
      <c r="A22" s="16" t="s">
        <v>36</v>
      </c>
      <c r="B22" s="16">
        <f t="shared" si="4"/>
        <v>1319</v>
      </c>
      <c r="C22" s="17">
        <v>500</v>
      </c>
      <c r="D22" s="17">
        <v>654</v>
      </c>
      <c r="E22" s="17">
        <v>15</v>
      </c>
      <c r="F22" s="17">
        <v>150</v>
      </c>
      <c r="G22" s="16">
        <v>1319</v>
      </c>
      <c r="H22" s="11">
        <f t="shared" si="5"/>
        <v>1</v>
      </c>
      <c r="I22" s="16">
        <f t="shared" si="6"/>
        <v>2212</v>
      </c>
      <c r="J22" s="16">
        <v>1377</v>
      </c>
      <c r="K22" s="16">
        <v>600</v>
      </c>
      <c r="L22" s="16">
        <v>85</v>
      </c>
      <c r="M22" s="16">
        <v>150</v>
      </c>
      <c r="N22" s="12">
        <v>1847.046354</v>
      </c>
      <c r="O22" s="21">
        <f t="shared" si="2"/>
        <v>0.835011914104883</v>
      </c>
      <c r="P22" s="16"/>
      <c r="Q22" s="20">
        <v>1250.131684</v>
      </c>
      <c r="R22" s="13">
        <f t="shared" si="7"/>
        <v>0.907866146695715</v>
      </c>
    </row>
    <row r="23" s="3" customFormat="1" spans="1:18">
      <c r="A23" s="16" t="s">
        <v>24</v>
      </c>
      <c r="B23" s="16">
        <f t="shared" si="4"/>
        <v>1265</v>
      </c>
      <c r="C23" s="17">
        <v>500</v>
      </c>
      <c r="D23" s="17">
        <v>600</v>
      </c>
      <c r="E23" s="17">
        <v>15</v>
      </c>
      <c r="F23" s="17">
        <v>150</v>
      </c>
      <c r="G23" s="16">
        <v>1265</v>
      </c>
      <c r="H23" s="11">
        <f t="shared" si="5"/>
        <v>1</v>
      </c>
      <c r="I23" s="16">
        <f t="shared" si="6"/>
        <v>2566</v>
      </c>
      <c r="J23" s="16">
        <v>1731</v>
      </c>
      <c r="K23" s="16">
        <v>600</v>
      </c>
      <c r="L23" s="16">
        <v>85</v>
      </c>
      <c r="M23" s="16">
        <v>150</v>
      </c>
      <c r="N23" s="18">
        <v>2566</v>
      </c>
      <c r="O23" s="19">
        <f t="shared" si="2"/>
        <v>1</v>
      </c>
      <c r="P23" s="16"/>
      <c r="Q23" s="20">
        <v>1731</v>
      </c>
      <c r="R23" s="13">
        <f t="shared" si="7"/>
        <v>1</v>
      </c>
    </row>
    <row r="24" s="2" customFormat="1" spans="1:18">
      <c r="A24" s="8" t="s">
        <v>23</v>
      </c>
      <c r="B24" s="8">
        <f t="shared" si="4"/>
        <v>1215</v>
      </c>
      <c r="C24" s="22">
        <v>500</v>
      </c>
      <c r="D24" s="22">
        <v>550</v>
      </c>
      <c r="E24" s="22">
        <v>15</v>
      </c>
      <c r="F24" s="22">
        <v>150</v>
      </c>
      <c r="G24" s="8">
        <v>1215</v>
      </c>
      <c r="H24" s="11">
        <f t="shared" si="5"/>
        <v>1</v>
      </c>
      <c r="I24" s="10">
        <f t="shared" si="6"/>
        <v>2316</v>
      </c>
      <c r="J24" s="10">
        <v>1481</v>
      </c>
      <c r="K24" s="10">
        <v>600</v>
      </c>
      <c r="L24" s="10">
        <v>85</v>
      </c>
      <c r="M24" s="10">
        <v>150</v>
      </c>
      <c r="N24" s="12">
        <v>1809.032</v>
      </c>
      <c r="O24" s="21">
        <f t="shared" si="2"/>
        <v>0.781101899827288</v>
      </c>
      <c r="P24" s="8"/>
      <c r="Q24" s="23">
        <v>1191.844</v>
      </c>
      <c r="R24" s="15">
        <f t="shared" si="7"/>
        <v>0.804756245779878</v>
      </c>
    </row>
    <row r="25" customFormat="1" spans="1:18">
      <c r="G25" s="24"/>
    </row>
    <row r="27" customFormat="1" spans="1:18">
      <c r="G27" t="s">
        <v>46</v>
      </c>
      <c r="H27" t="s">
        <v>47</v>
      </c>
      <c r="I27" t="s">
        <v>48</v>
      </c>
      <c r="N27" t="s">
        <v>12</v>
      </c>
    </row>
    <row r="28" customFormat="1" spans="1:18">
      <c r="H28">
        <f>B7+I7</f>
        <v>60096</v>
      </c>
      <c r="I28" s="14">
        <f>G7+N7</f>
        <v>57430.390978</v>
      </c>
      <c r="N28" s="15">
        <f>I28/H28</f>
        <v>0.95564415232295</v>
      </c>
    </row>
    <row r="32" spans="1:18">
      <c r="A32" t="s">
        <v>49</v>
      </c>
    </row>
    <row r="33" ht="22.5" spans="1:12">
      <c r="A33" s="4" t="s">
        <v>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5" t="s">
        <v>2</v>
      </c>
      <c r="B34" s="5"/>
      <c r="C34" s="5"/>
      <c r="D34" s="5"/>
      <c r="E34" s="6"/>
      <c r="F34" s="6" t="s">
        <v>3</v>
      </c>
      <c r="G34" s="6"/>
      <c r="H34" s="6"/>
      <c r="I34" s="7" t="s">
        <v>51</v>
      </c>
      <c r="J34" s="7"/>
      <c r="K34" s="7"/>
      <c r="L34" s="7"/>
    </row>
    <row r="35" spans="1:12">
      <c r="A35" s="8" t="s">
        <v>5</v>
      </c>
      <c r="B35" s="8" t="s">
        <v>6</v>
      </c>
      <c r="C35" s="8"/>
      <c r="D35" s="8"/>
      <c r="E35" s="8" t="s">
        <v>7</v>
      </c>
      <c r="F35" s="8"/>
      <c r="G35" s="8"/>
      <c r="H35" s="8"/>
      <c r="I35" s="8"/>
      <c r="J35" s="8"/>
      <c r="K35" s="8"/>
      <c r="L35" s="8" t="s">
        <v>42</v>
      </c>
    </row>
    <row r="36" spans="1:12">
      <c r="A36" s="8"/>
      <c r="B36" s="25" t="s">
        <v>8</v>
      </c>
      <c r="C36" s="8" t="s">
        <v>9</v>
      </c>
      <c r="D36" s="8"/>
      <c r="E36" s="8" t="s">
        <v>8</v>
      </c>
      <c r="F36" s="8"/>
      <c r="G36" s="8"/>
      <c r="H36" s="8"/>
      <c r="I36" s="8"/>
      <c r="J36" s="8" t="s">
        <v>9</v>
      </c>
      <c r="K36" s="8"/>
      <c r="L36" s="8"/>
    </row>
    <row r="37" spans="1:12">
      <c r="A37" s="8"/>
      <c r="B37" s="26"/>
      <c r="C37" s="8" t="s">
        <v>11</v>
      </c>
      <c r="D37" s="8" t="s">
        <v>12</v>
      </c>
      <c r="E37" s="8" t="s">
        <v>13</v>
      </c>
      <c r="F37" s="8" t="s">
        <v>14</v>
      </c>
      <c r="G37" s="8" t="s">
        <v>15</v>
      </c>
      <c r="H37" s="8" t="s">
        <v>45</v>
      </c>
      <c r="I37" s="8" t="s">
        <v>16</v>
      </c>
      <c r="J37" s="8" t="s">
        <v>11</v>
      </c>
      <c r="K37" s="8" t="s">
        <v>12</v>
      </c>
      <c r="L37" s="8"/>
    </row>
    <row r="38" spans="1:12">
      <c r="A38" s="10" t="s">
        <v>19</v>
      </c>
      <c r="B38" s="10">
        <f t="shared" ref="B38:J38" si="8">SUM(B39:B55)</f>
        <v>875</v>
      </c>
      <c r="C38" s="10">
        <f t="shared" si="8"/>
        <v>875</v>
      </c>
      <c r="D38" s="19">
        <f>C38/B38*100%</f>
        <v>1</v>
      </c>
      <c r="E38" s="10">
        <f t="shared" si="8"/>
        <v>38056</v>
      </c>
      <c r="F38" s="10">
        <f t="shared" si="8"/>
        <v>22896</v>
      </c>
      <c r="G38" s="10">
        <f t="shared" si="8"/>
        <v>9600</v>
      </c>
      <c r="H38" s="10">
        <f t="shared" si="8"/>
        <v>1360</v>
      </c>
      <c r="I38" s="10">
        <f t="shared" si="8"/>
        <v>4200</v>
      </c>
      <c r="J38" s="12">
        <f t="shared" si="8"/>
        <v>37336.658991</v>
      </c>
      <c r="K38" s="21">
        <f>J38/E38</f>
        <v>0.981097829277906</v>
      </c>
      <c r="L38" s="10"/>
    </row>
    <row r="39" spans="1:12">
      <c r="A39" s="10" t="s">
        <v>34</v>
      </c>
      <c r="B39" s="27"/>
      <c r="C39" s="10"/>
      <c r="D39" s="19"/>
      <c r="E39" s="10">
        <f t="shared" ref="E39:E55" si="9">F39+G39+H39+I39</f>
        <v>2266</v>
      </c>
      <c r="F39" s="10">
        <v>1431</v>
      </c>
      <c r="G39" s="10">
        <v>600</v>
      </c>
      <c r="H39" s="10">
        <v>85</v>
      </c>
      <c r="I39" s="10">
        <v>150</v>
      </c>
      <c r="J39" s="18">
        <v>2266</v>
      </c>
      <c r="K39" s="19">
        <f t="shared" ref="K39:K55" si="10">J39/E39*100%</f>
        <v>1</v>
      </c>
      <c r="L39" s="10"/>
    </row>
    <row r="40" spans="1:12">
      <c r="A40" s="10" t="s">
        <v>28</v>
      </c>
      <c r="B40" s="27"/>
      <c r="C40" s="10"/>
      <c r="D40" s="19"/>
      <c r="E40" s="10">
        <f t="shared" si="9"/>
        <v>2266</v>
      </c>
      <c r="F40" s="10">
        <v>1431</v>
      </c>
      <c r="G40" s="10">
        <v>600</v>
      </c>
      <c r="H40" s="10">
        <v>85</v>
      </c>
      <c r="I40" s="10">
        <v>150</v>
      </c>
      <c r="J40" s="18">
        <v>2266</v>
      </c>
      <c r="K40" s="19">
        <f t="shared" si="10"/>
        <v>1</v>
      </c>
      <c r="L40" s="10"/>
    </row>
    <row r="41" spans="1:12">
      <c r="A41" s="10" t="s">
        <v>25</v>
      </c>
      <c r="B41" s="27"/>
      <c r="C41" s="10"/>
      <c r="D41" s="19"/>
      <c r="E41" s="10">
        <f t="shared" si="9"/>
        <v>1766</v>
      </c>
      <c r="F41" s="10">
        <v>931</v>
      </c>
      <c r="G41" s="10">
        <v>600</v>
      </c>
      <c r="H41" s="10">
        <v>85</v>
      </c>
      <c r="I41" s="10">
        <v>150</v>
      </c>
      <c r="J41" s="18">
        <v>1766</v>
      </c>
      <c r="K41" s="19">
        <f t="shared" si="10"/>
        <v>1</v>
      </c>
      <c r="L41" s="10"/>
    </row>
    <row r="42" spans="1:12">
      <c r="A42" s="10" t="s">
        <v>33</v>
      </c>
      <c r="B42" s="27"/>
      <c r="C42" s="10"/>
      <c r="D42" s="19"/>
      <c r="E42" s="10">
        <f t="shared" si="9"/>
        <v>2151</v>
      </c>
      <c r="F42" s="10">
        <v>1316</v>
      </c>
      <c r="G42" s="10">
        <v>600</v>
      </c>
      <c r="H42" s="10">
        <v>85</v>
      </c>
      <c r="I42" s="10">
        <v>150</v>
      </c>
      <c r="J42" s="18">
        <v>2151</v>
      </c>
      <c r="K42" s="19">
        <f t="shared" si="10"/>
        <v>1</v>
      </c>
      <c r="L42" s="10"/>
    </row>
    <row r="43" spans="1:12">
      <c r="A43" s="10" t="s">
        <v>20</v>
      </c>
      <c r="B43" s="27"/>
      <c r="C43" s="10"/>
      <c r="D43" s="19"/>
      <c r="E43" s="10">
        <f t="shared" si="9"/>
        <v>1800</v>
      </c>
      <c r="F43" s="10">
        <v>0</v>
      </c>
      <c r="G43" s="10">
        <v>0</v>
      </c>
      <c r="H43" s="10">
        <v>0</v>
      </c>
      <c r="I43" s="10">
        <v>1800</v>
      </c>
      <c r="J43" s="18">
        <v>1800</v>
      </c>
      <c r="K43" s="19">
        <f t="shared" si="10"/>
        <v>1</v>
      </c>
      <c r="L43" s="10"/>
    </row>
    <row r="44" spans="1:12">
      <c r="A44" s="10" t="s">
        <v>22</v>
      </c>
      <c r="B44" s="27"/>
      <c r="C44" s="10"/>
      <c r="D44" s="19"/>
      <c r="E44" s="10">
        <f t="shared" si="9"/>
        <v>2261</v>
      </c>
      <c r="F44" s="10">
        <v>1426</v>
      </c>
      <c r="G44" s="10">
        <v>600</v>
      </c>
      <c r="H44" s="10">
        <v>85</v>
      </c>
      <c r="I44" s="10">
        <v>150</v>
      </c>
      <c r="J44" s="18">
        <v>2261</v>
      </c>
      <c r="K44" s="19">
        <f t="shared" si="10"/>
        <v>1</v>
      </c>
      <c r="L44" s="10"/>
    </row>
    <row r="45" spans="1:12">
      <c r="A45" s="10" t="s">
        <v>27</v>
      </c>
      <c r="B45" s="27"/>
      <c r="C45" s="10"/>
      <c r="D45" s="19"/>
      <c r="E45" s="10">
        <f t="shared" si="9"/>
        <v>2266</v>
      </c>
      <c r="F45" s="10">
        <v>1431</v>
      </c>
      <c r="G45" s="10">
        <v>600</v>
      </c>
      <c r="H45" s="10">
        <v>85</v>
      </c>
      <c r="I45" s="10">
        <v>150</v>
      </c>
      <c r="J45" s="18">
        <v>2266</v>
      </c>
      <c r="K45" s="19">
        <f t="shared" si="10"/>
        <v>1</v>
      </c>
      <c r="L45" s="10"/>
    </row>
    <row r="46" spans="1:12">
      <c r="A46" s="10" t="s">
        <v>29</v>
      </c>
      <c r="B46" s="27"/>
      <c r="C46" s="10"/>
      <c r="D46" s="19"/>
      <c r="E46" s="10">
        <f t="shared" si="9"/>
        <v>2211</v>
      </c>
      <c r="F46" s="10">
        <v>1376</v>
      </c>
      <c r="G46" s="10">
        <v>600</v>
      </c>
      <c r="H46" s="10">
        <v>85</v>
      </c>
      <c r="I46" s="10">
        <v>150</v>
      </c>
      <c r="J46" s="12">
        <v>2109.770013</v>
      </c>
      <c r="K46" s="21">
        <f t="shared" si="10"/>
        <v>0.954215293080054</v>
      </c>
      <c r="L46" s="10"/>
    </row>
    <row r="47" spans="1:12">
      <c r="A47" s="10" t="s">
        <v>31</v>
      </c>
      <c r="B47" s="27"/>
      <c r="C47" s="10"/>
      <c r="D47" s="19"/>
      <c r="E47" s="10">
        <f t="shared" si="9"/>
        <v>2241</v>
      </c>
      <c r="F47" s="10">
        <v>1406</v>
      </c>
      <c r="G47" s="10">
        <v>600</v>
      </c>
      <c r="H47" s="10">
        <v>85</v>
      </c>
      <c r="I47" s="10">
        <v>150</v>
      </c>
      <c r="J47" s="18">
        <v>2241</v>
      </c>
      <c r="K47" s="19">
        <f t="shared" si="10"/>
        <v>1</v>
      </c>
      <c r="L47" s="10"/>
    </row>
    <row r="48" spans="1:12">
      <c r="A48" s="10" t="s">
        <v>26</v>
      </c>
      <c r="B48" s="27"/>
      <c r="C48" s="10"/>
      <c r="D48" s="19"/>
      <c r="E48" s="10">
        <f t="shared" si="9"/>
        <v>2266</v>
      </c>
      <c r="F48" s="10">
        <v>1431</v>
      </c>
      <c r="G48" s="10">
        <v>600</v>
      </c>
      <c r="H48" s="10">
        <v>85</v>
      </c>
      <c r="I48" s="10">
        <v>150</v>
      </c>
      <c r="J48" s="12">
        <v>2048.364365</v>
      </c>
      <c r="K48" s="28">
        <f t="shared" si="10"/>
        <v>0.903956030450132</v>
      </c>
      <c r="L48" s="10"/>
    </row>
    <row r="49" spans="1:12">
      <c r="A49" s="10" t="s">
        <v>32</v>
      </c>
      <c r="B49" s="27"/>
      <c r="C49" s="10"/>
      <c r="D49" s="19"/>
      <c r="E49" s="10">
        <f t="shared" si="9"/>
        <v>2266</v>
      </c>
      <c r="F49" s="10">
        <v>1431</v>
      </c>
      <c r="G49" s="10">
        <v>600</v>
      </c>
      <c r="H49" s="10">
        <v>85</v>
      </c>
      <c r="I49" s="10">
        <v>150</v>
      </c>
      <c r="J49" s="18">
        <v>2266</v>
      </c>
      <c r="K49" s="19">
        <f t="shared" si="10"/>
        <v>1</v>
      </c>
      <c r="L49" s="10"/>
    </row>
    <row r="50" spans="1:12">
      <c r="A50" s="10" t="s">
        <v>30</v>
      </c>
      <c r="B50" s="27"/>
      <c r="C50" s="10"/>
      <c r="D50" s="19"/>
      <c r="E50" s="10">
        <f t="shared" si="9"/>
        <v>2266</v>
      </c>
      <c r="F50" s="10">
        <v>1431</v>
      </c>
      <c r="G50" s="10">
        <v>600</v>
      </c>
      <c r="H50" s="10">
        <v>85</v>
      </c>
      <c r="I50" s="10">
        <v>150</v>
      </c>
      <c r="J50" s="18">
        <v>2266</v>
      </c>
      <c r="K50" s="19">
        <f t="shared" si="10"/>
        <v>1</v>
      </c>
      <c r="L50" s="10"/>
    </row>
    <row r="51" spans="1:12">
      <c r="A51" s="10" t="s">
        <v>21</v>
      </c>
      <c r="B51" s="27"/>
      <c r="C51" s="10"/>
      <c r="D51" s="19"/>
      <c r="E51" s="10">
        <f t="shared" si="9"/>
        <v>2266</v>
      </c>
      <c r="F51" s="10">
        <v>1431</v>
      </c>
      <c r="G51" s="10">
        <v>600</v>
      </c>
      <c r="H51" s="10">
        <v>85</v>
      </c>
      <c r="I51" s="10">
        <v>150</v>
      </c>
      <c r="J51" s="18">
        <v>2266</v>
      </c>
      <c r="K51" s="19">
        <f t="shared" si="10"/>
        <v>1</v>
      </c>
      <c r="L51" s="10"/>
    </row>
    <row r="52" spans="1:12">
      <c r="A52" s="10" t="s">
        <v>35</v>
      </c>
      <c r="B52" s="27"/>
      <c r="C52" s="10"/>
      <c r="D52" s="19"/>
      <c r="E52" s="10">
        <f t="shared" si="9"/>
        <v>2670</v>
      </c>
      <c r="F52" s="10">
        <v>1835</v>
      </c>
      <c r="G52" s="10">
        <v>600</v>
      </c>
      <c r="H52" s="10">
        <v>85</v>
      </c>
      <c r="I52" s="10">
        <v>150</v>
      </c>
      <c r="J52" s="18">
        <v>2670</v>
      </c>
      <c r="K52" s="19">
        <f t="shared" si="10"/>
        <v>1</v>
      </c>
      <c r="L52" s="10"/>
    </row>
    <row r="53" spans="1:12">
      <c r="A53" s="10" t="s">
        <v>36</v>
      </c>
      <c r="B53" s="27">
        <v>875</v>
      </c>
      <c r="C53" s="10">
        <v>875</v>
      </c>
      <c r="D53" s="19">
        <f>C53/B53*100%</f>
        <v>1</v>
      </c>
      <c r="E53" s="10">
        <f t="shared" si="9"/>
        <v>2212</v>
      </c>
      <c r="F53" s="10">
        <v>1377</v>
      </c>
      <c r="G53" s="10">
        <v>600</v>
      </c>
      <c r="H53" s="10">
        <v>85</v>
      </c>
      <c r="I53" s="10">
        <v>150</v>
      </c>
      <c r="J53" s="12">
        <v>1975.980584</v>
      </c>
      <c r="K53" s="21">
        <f t="shared" si="10"/>
        <v>0.893300444846293</v>
      </c>
      <c r="L53" s="10"/>
    </row>
    <row r="54" spans="1:12">
      <c r="A54" s="10" t="s">
        <v>24</v>
      </c>
      <c r="B54" s="27"/>
      <c r="C54" s="10"/>
      <c r="D54" s="19"/>
      <c r="E54" s="10">
        <f t="shared" si="9"/>
        <v>2566</v>
      </c>
      <c r="F54" s="10">
        <v>1731</v>
      </c>
      <c r="G54" s="10">
        <v>600</v>
      </c>
      <c r="H54" s="10">
        <v>85</v>
      </c>
      <c r="I54" s="10">
        <v>150</v>
      </c>
      <c r="J54" s="18">
        <v>2566</v>
      </c>
      <c r="K54" s="19">
        <f t="shared" si="10"/>
        <v>1</v>
      </c>
      <c r="L54" s="10"/>
    </row>
    <row r="55" spans="1:12">
      <c r="A55" s="10" t="s">
        <v>23</v>
      </c>
      <c r="B55" s="27"/>
      <c r="C55" s="10"/>
      <c r="D55" s="19"/>
      <c r="E55" s="10">
        <f t="shared" si="9"/>
        <v>2316</v>
      </c>
      <c r="F55" s="10">
        <v>1481</v>
      </c>
      <c r="G55" s="10">
        <v>600</v>
      </c>
      <c r="H55" s="10">
        <v>85</v>
      </c>
      <c r="I55" s="10">
        <v>150</v>
      </c>
      <c r="J55" s="12">
        <v>2151.544029</v>
      </c>
      <c r="K55" s="21">
        <f t="shared" si="10"/>
        <v>0.928991376943005</v>
      </c>
      <c r="L55" s="10"/>
    </row>
    <row r="58" spans="1:12">
      <c r="A58" t="s">
        <v>52</v>
      </c>
    </row>
    <row r="59" ht="22.5" spans="1:12">
      <c r="A59" s="4" t="s">
        <v>53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5" t="s">
        <v>2</v>
      </c>
      <c r="B60" s="5"/>
      <c r="C60" s="5"/>
      <c r="D60" s="5"/>
      <c r="E60" s="6"/>
      <c r="F60" s="6" t="s">
        <v>3</v>
      </c>
      <c r="G60" s="6"/>
      <c r="H60" s="6"/>
      <c r="I60" s="7" t="s">
        <v>51</v>
      </c>
      <c r="J60" s="7"/>
      <c r="K60" s="7"/>
      <c r="L60" s="7"/>
    </row>
    <row r="61" spans="1:12">
      <c r="A61" s="8" t="s">
        <v>5</v>
      </c>
      <c r="B61" s="8" t="s">
        <v>6</v>
      </c>
      <c r="C61" s="8"/>
      <c r="D61" s="8"/>
      <c r="E61" s="8" t="s">
        <v>7</v>
      </c>
      <c r="F61" s="8"/>
      <c r="G61" s="8"/>
      <c r="H61" s="8"/>
      <c r="I61" s="8"/>
      <c r="J61" s="8"/>
      <c r="K61" s="8"/>
      <c r="L61" s="8" t="s">
        <v>42</v>
      </c>
    </row>
    <row r="62" spans="1:12">
      <c r="A62" s="8"/>
      <c r="B62" s="25" t="s">
        <v>8</v>
      </c>
      <c r="C62" s="8" t="s">
        <v>9</v>
      </c>
      <c r="D62" s="8"/>
      <c r="E62" s="8" t="s">
        <v>8</v>
      </c>
      <c r="F62" s="8"/>
      <c r="G62" s="8"/>
      <c r="H62" s="8"/>
      <c r="I62" s="8"/>
      <c r="J62" s="8" t="s">
        <v>9</v>
      </c>
      <c r="K62" s="8"/>
      <c r="L62" s="8"/>
    </row>
    <row r="63" spans="1:12">
      <c r="A63" s="8"/>
      <c r="B63" s="26"/>
      <c r="C63" s="8" t="s">
        <v>11</v>
      </c>
      <c r="D63" s="8" t="s">
        <v>12</v>
      </c>
      <c r="E63" s="8" t="s">
        <v>13</v>
      </c>
      <c r="F63" s="8" t="s">
        <v>14</v>
      </c>
      <c r="G63" s="8" t="s">
        <v>15</v>
      </c>
      <c r="H63" s="8" t="s">
        <v>45</v>
      </c>
      <c r="I63" s="8" t="s">
        <v>16</v>
      </c>
      <c r="J63" s="8" t="s">
        <v>11</v>
      </c>
      <c r="K63" s="8" t="s">
        <v>12</v>
      </c>
      <c r="L63" s="8"/>
    </row>
    <row r="64" spans="1:12">
      <c r="A64" s="10" t="s">
        <v>19</v>
      </c>
      <c r="B64" s="10">
        <f t="shared" ref="B64:J64" si="11">SUM(B65:B81)</f>
        <v>1000</v>
      </c>
      <c r="C64" s="12">
        <f t="shared" si="11"/>
        <v>782.681712</v>
      </c>
      <c r="D64" s="21">
        <f t="shared" ref="D64:D81" si="12">C64/B64*100%</f>
        <v>0.782681712</v>
      </c>
      <c r="E64" s="10">
        <f t="shared" si="11"/>
        <v>32200</v>
      </c>
      <c r="F64" s="10">
        <f t="shared" si="11"/>
        <v>17600</v>
      </c>
      <c r="G64" s="10">
        <f t="shared" si="11"/>
        <v>9600</v>
      </c>
      <c r="H64" s="10">
        <f t="shared" si="11"/>
        <v>800</v>
      </c>
      <c r="I64" s="10">
        <f t="shared" si="11"/>
        <v>4200</v>
      </c>
      <c r="J64" s="12">
        <f t="shared" si="11"/>
        <v>12961.3912144</v>
      </c>
      <c r="K64" s="21">
        <f>J64/E64</f>
        <v>0.402527677465839</v>
      </c>
      <c r="L64" s="10"/>
    </row>
    <row r="65" spans="1:12">
      <c r="A65" s="10" t="s">
        <v>34</v>
      </c>
      <c r="B65" s="27">
        <v>50</v>
      </c>
      <c r="C65" s="18">
        <v>50</v>
      </c>
      <c r="D65" s="19">
        <f t="shared" si="12"/>
        <v>1</v>
      </c>
      <c r="E65" s="10">
        <f t="shared" ref="E65:E81" si="13">F65+G65+H65+I65</f>
        <v>1800</v>
      </c>
      <c r="F65" s="29">
        <v>1100</v>
      </c>
      <c r="G65" s="27">
        <v>600</v>
      </c>
      <c r="H65" s="10">
        <v>50</v>
      </c>
      <c r="I65" s="10">
        <v>50</v>
      </c>
      <c r="J65" s="30">
        <v>941.2045</v>
      </c>
      <c r="K65" s="21">
        <f t="shared" ref="K65:K81" si="14">J65/E65*100%</f>
        <v>0.522891388888889</v>
      </c>
      <c r="L65" s="10"/>
    </row>
    <row r="66" spans="1:12">
      <c r="A66" s="10" t="s">
        <v>28</v>
      </c>
      <c r="B66" s="27">
        <v>63</v>
      </c>
      <c r="C66" s="31">
        <v>37.8</v>
      </c>
      <c r="D66" s="19">
        <f t="shared" si="12"/>
        <v>0.6</v>
      </c>
      <c r="E66" s="10">
        <f t="shared" si="13"/>
        <v>1800</v>
      </c>
      <c r="F66" s="29">
        <v>1100</v>
      </c>
      <c r="G66" s="27">
        <v>600</v>
      </c>
      <c r="H66" s="10">
        <v>50</v>
      </c>
      <c r="I66" s="10">
        <v>50</v>
      </c>
      <c r="J66" s="32">
        <v>914.02</v>
      </c>
      <c r="K66" s="21">
        <f t="shared" si="14"/>
        <v>0.507788888888889</v>
      </c>
      <c r="L66" s="10"/>
    </row>
    <row r="67" spans="1:12">
      <c r="A67" s="10" t="s">
        <v>25</v>
      </c>
      <c r="B67" s="27">
        <v>50</v>
      </c>
      <c r="C67" s="12">
        <v>40.11</v>
      </c>
      <c r="D67" s="21">
        <f t="shared" si="12"/>
        <v>0.8022</v>
      </c>
      <c r="E67" s="10">
        <f t="shared" si="13"/>
        <v>2300</v>
      </c>
      <c r="F67" s="29">
        <v>1600</v>
      </c>
      <c r="G67" s="27">
        <v>600</v>
      </c>
      <c r="H67" s="10">
        <v>50</v>
      </c>
      <c r="I67" s="10">
        <v>50</v>
      </c>
      <c r="J67" s="30">
        <v>1190.8</v>
      </c>
      <c r="K67" s="21">
        <f t="shared" si="14"/>
        <v>0.517739130434783</v>
      </c>
      <c r="L67" s="10"/>
    </row>
    <row r="68" spans="1:12">
      <c r="A68" s="10" t="s">
        <v>33</v>
      </c>
      <c r="B68" s="27">
        <v>72</v>
      </c>
      <c r="C68" s="12">
        <v>52.729</v>
      </c>
      <c r="D68" s="21">
        <f t="shared" si="12"/>
        <v>0.732347222222222</v>
      </c>
      <c r="E68" s="10">
        <f t="shared" si="13"/>
        <v>1800</v>
      </c>
      <c r="F68" s="29">
        <v>1100</v>
      </c>
      <c r="G68" s="27">
        <v>600</v>
      </c>
      <c r="H68" s="10">
        <v>50</v>
      </c>
      <c r="I68" s="10">
        <v>50</v>
      </c>
      <c r="J68" s="32">
        <v>905.73</v>
      </c>
      <c r="K68" s="21">
        <f t="shared" si="14"/>
        <v>0.503183333333333</v>
      </c>
      <c r="L68" s="10"/>
    </row>
    <row r="69" spans="1:12">
      <c r="A69" s="10" t="s">
        <v>20</v>
      </c>
      <c r="B69" s="27">
        <v>60</v>
      </c>
      <c r="C69" s="12">
        <v>32.11</v>
      </c>
      <c r="D69" s="21">
        <f t="shared" si="12"/>
        <v>0.535166666666667</v>
      </c>
      <c r="E69" s="10">
        <f t="shared" si="13"/>
        <v>1700</v>
      </c>
      <c r="F69" s="29">
        <v>0</v>
      </c>
      <c r="G69" s="27">
        <v>0</v>
      </c>
      <c r="H69" s="10">
        <v>0</v>
      </c>
      <c r="I69" s="10">
        <v>1700</v>
      </c>
      <c r="J69" s="32">
        <v>851.69</v>
      </c>
      <c r="K69" s="28">
        <f t="shared" si="14"/>
        <v>0.500994117647059</v>
      </c>
      <c r="L69" s="10"/>
    </row>
    <row r="70" spans="1:12">
      <c r="A70" s="10" t="s">
        <v>22</v>
      </c>
      <c r="B70" s="27">
        <v>62</v>
      </c>
      <c r="C70" s="12">
        <v>39.337</v>
      </c>
      <c r="D70" s="21">
        <f t="shared" si="12"/>
        <v>0.634467741935484</v>
      </c>
      <c r="E70" s="10">
        <f t="shared" si="13"/>
        <v>3500</v>
      </c>
      <c r="F70" s="29">
        <v>1100</v>
      </c>
      <c r="G70" s="27">
        <v>600</v>
      </c>
      <c r="H70" s="10">
        <v>50</v>
      </c>
      <c r="I70" s="10">
        <v>1750</v>
      </c>
      <c r="J70" s="32">
        <v>1503.2929994</v>
      </c>
      <c r="K70" s="21">
        <f t="shared" si="14"/>
        <v>0.429512285542857</v>
      </c>
      <c r="L70" s="10"/>
    </row>
    <row r="71" spans="1:12">
      <c r="A71" s="10" t="s">
        <v>27</v>
      </c>
      <c r="B71" s="27">
        <v>58</v>
      </c>
      <c r="C71" s="12">
        <v>32.06</v>
      </c>
      <c r="D71" s="21">
        <f t="shared" si="12"/>
        <v>0.552758620689655</v>
      </c>
      <c r="E71" s="10">
        <f t="shared" si="13"/>
        <v>1800</v>
      </c>
      <c r="F71" s="29">
        <v>1100</v>
      </c>
      <c r="G71" s="27">
        <v>600</v>
      </c>
      <c r="H71" s="10">
        <v>50</v>
      </c>
      <c r="I71" s="10">
        <v>50</v>
      </c>
      <c r="J71" s="22">
        <v>902</v>
      </c>
      <c r="K71" s="21">
        <f t="shared" si="14"/>
        <v>0.501111111111111</v>
      </c>
      <c r="L71" s="10"/>
    </row>
    <row r="72" spans="1:12">
      <c r="A72" s="10" t="s">
        <v>29</v>
      </c>
      <c r="B72" s="27">
        <v>50</v>
      </c>
      <c r="C72" s="31">
        <v>41.3</v>
      </c>
      <c r="D72" s="28">
        <f t="shared" si="12"/>
        <v>0.826</v>
      </c>
      <c r="E72" s="10">
        <f t="shared" si="13"/>
        <v>1800</v>
      </c>
      <c r="F72" s="29">
        <v>1100</v>
      </c>
      <c r="G72" s="27">
        <v>600</v>
      </c>
      <c r="H72" s="10">
        <v>50</v>
      </c>
      <c r="I72" s="10">
        <v>50</v>
      </c>
      <c r="J72" s="32">
        <v>420.5479</v>
      </c>
      <c r="K72" s="21">
        <f t="shared" si="14"/>
        <v>0.233637722222222</v>
      </c>
      <c r="L72" s="10"/>
    </row>
    <row r="73" spans="1:12">
      <c r="A73" s="10" t="s">
        <v>31</v>
      </c>
      <c r="B73" s="27">
        <v>60</v>
      </c>
      <c r="C73" s="12">
        <v>51.288848</v>
      </c>
      <c r="D73" s="21">
        <f t="shared" si="12"/>
        <v>0.854814133333333</v>
      </c>
      <c r="E73" s="10">
        <f t="shared" si="13"/>
        <v>1800</v>
      </c>
      <c r="F73" s="29">
        <v>1100</v>
      </c>
      <c r="G73" s="27">
        <v>600</v>
      </c>
      <c r="H73" s="10">
        <v>50</v>
      </c>
      <c r="I73" s="10">
        <v>50</v>
      </c>
      <c r="J73" s="32">
        <v>195.818952</v>
      </c>
      <c r="K73" s="21">
        <f t="shared" si="14"/>
        <v>0.108788306666667</v>
      </c>
      <c r="L73" s="10"/>
    </row>
    <row r="74" spans="1:12">
      <c r="A74" s="10" t="s">
        <v>26</v>
      </c>
      <c r="B74" s="27">
        <v>50</v>
      </c>
      <c r="C74" s="31">
        <v>40.701264</v>
      </c>
      <c r="D74" s="28">
        <f t="shared" si="12"/>
        <v>0.81402528</v>
      </c>
      <c r="E74" s="10">
        <f t="shared" si="13"/>
        <v>1800</v>
      </c>
      <c r="F74" s="29">
        <v>1100</v>
      </c>
      <c r="G74" s="27">
        <v>600</v>
      </c>
      <c r="H74" s="10">
        <v>50</v>
      </c>
      <c r="I74" s="10">
        <v>50</v>
      </c>
      <c r="J74" s="32">
        <v>957.774276</v>
      </c>
      <c r="K74" s="21">
        <f t="shared" si="14"/>
        <v>0.53209682</v>
      </c>
      <c r="L74" s="10"/>
    </row>
    <row r="75" spans="1:12">
      <c r="A75" s="10" t="s">
        <v>32</v>
      </c>
      <c r="B75" s="27">
        <v>52</v>
      </c>
      <c r="C75" s="18">
        <v>52</v>
      </c>
      <c r="D75" s="19">
        <f t="shared" si="12"/>
        <v>1</v>
      </c>
      <c r="E75" s="10">
        <f t="shared" si="13"/>
        <v>1800</v>
      </c>
      <c r="F75" s="27">
        <v>1100</v>
      </c>
      <c r="G75" s="27">
        <v>600</v>
      </c>
      <c r="H75" s="10">
        <v>50</v>
      </c>
      <c r="I75" s="10">
        <v>50</v>
      </c>
      <c r="J75" s="32">
        <v>706.081879</v>
      </c>
      <c r="K75" s="21">
        <f t="shared" si="14"/>
        <v>0.392267710555556</v>
      </c>
      <c r="L75" s="10"/>
    </row>
    <row r="76" spans="1:12">
      <c r="A76" s="10" t="s">
        <v>30</v>
      </c>
      <c r="B76" s="27">
        <v>60</v>
      </c>
      <c r="C76" s="18">
        <v>60</v>
      </c>
      <c r="D76" s="19">
        <f t="shared" si="12"/>
        <v>1</v>
      </c>
      <c r="E76" s="10">
        <f t="shared" si="13"/>
        <v>1800</v>
      </c>
      <c r="F76" s="27">
        <v>1100</v>
      </c>
      <c r="G76" s="27">
        <v>600</v>
      </c>
      <c r="H76" s="10">
        <v>50</v>
      </c>
      <c r="I76" s="10">
        <v>50</v>
      </c>
      <c r="J76" s="32">
        <v>903.960175</v>
      </c>
      <c r="K76" s="28">
        <f t="shared" si="14"/>
        <v>0.502200097222222</v>
      </c>
      <c r="L76" s="10"/>
    </row>
    <row r="77" spans="1:12">
      <c r="A77" s="10" t="s">
        <v>21</v>
      </c>
      <c r="B77" s="27">
        <v>60</v>
      </c>
      <c r="C77" s="12">
        <v>34.6356</v>
      </c>
      <c r="D77" s="21">
        <f t="shared" si="12"/>
        <v>0.57726</v>
      </c>
      <c r="E77" s="10">
        <f t="shared" si="13"/>
        <v>1800</v>
      </c>
      <c r="F77" s="27">
        <v>1100</v>
      </c>
      <c r="G77" s="27">
        <v>600</v>
      </c>
      <c r="H77" s="10">
        <v>50</v>
      </c>
      <c r="I77" s="10">
        <v>50</v>
      </c>
      <c r="J77" s="32">
        <v>728.778</v>
      </c>
      <c r="K77" s="21">
        <f t="shared" si="14"/>
        <v>0.404876666666667</v>
      </c>
      <c r="L77" s="10"/>
    </row>
    <row r="78" spans="1:12">
      <c r="A78" s="10" t="s">
        <v>35</v>
      </c>
      <c r="B78" s="27">
        <v>70</v>
      </c>
      <c r="C78" s="18">
        <v>70</v>
      </c>
      <c r="D78" s="19">
        <f t="shared" si="12"/>
        <v>1</v>
      </c>
      <c r="E78" s="10">
        <f t="shared" si="13"/>
        <v>1600</v>
      </c>
      <c r="F78" s="27">
        <v>900</v>
      </c>
      <c r="G78" s="27">
        <v>600</v>
      </c>
      <c r="H78" s="10">
        <v>50</v>
      </c>
      <c r="I78" s="10">
        <v>50</v>
      </c>
      <c r="J78" s="32">
        <v>335.02783</v>
      </c>
      <c r="K78" s="21">
        <f t="shared" si="14"/>
        <v>0.20939239375</v>
      </c>
      <c r="L78" s="10"/>
    </row>
    <row r="79" spans="1:12">
      <c r="A79" s="10" t="s">
        <v>36</v>
      </c>
      <c r="B79" s="27">
        <v>60</v>
      </c>
      <c r="C79" s="18">
        <v>60</v>
      </c>
      <c r="D79" s="19">
        <f t="shared" si="12"/>
        <v>1</v>
      </c>
      <c r="E79" s="10">
        <f t="shared" si="13"/>
        <v>1800</v>
      </c>
      <c r="F79" s="27">
        <v>1100</v>
      </c>
      <c r="G79" s="27">
        <v>600</v>
      </c>
      <c r="H79" s="10">
        <v>50</v>
      </c>
      <c r="I79" s="10">
        <v>50</v>
      </c>
      <c r="J79" s="32">
        <v>207.673</v>
      </c>
      <c r="K79" s="21">
        <f t="shared" si="14"/>
        <v>0.115373888888889</v>
      </c>
      <c r="L79" s="10"/>
    </row>
    <row r="80" spans="1:12">
      <c r="A80" s="10" t="s">
        <v>24</v>
      </c>
      <c r="B80" s="27">
        <v>64</v>
      </c>
      <c r="C80" s="31">
        <v>44.8</v>
      </c>
      <c r="D80" s="19">
        <f t="shared" si="12"/>
        <v>0.7</v>
      </c>
      <c r="E80" s="10">
        <f t="shared" si="13"/>
        <v>1500</v>
      </c>
      <c r="F80" s="27">
        <v>800</v>
      </c>
      <c r="G80" s="27">
        <v>600</v>
      </c>
      <c r="H80" s="10">
        <v>50</v>
      </c>
      <c r="I80" s="10">
        <v>50</v>
      </c>
      <c r="J80" s="32">
        <v>812.58108</v>
      </c>
      <c r="K80" s="21">
        <f t="shared" si="14"/>
        <v>0.54172072</v>
      </c>
      <c r="L80" s="10"/>
    </row>
    <row r="81" spans="1:12">
      <c r="A81" s="10" t="s">
        <v>23</v>
      </c>
      <c r="B81" s="27">
        <v>59</v>
      </c>
      <c r="C81" s="12">
        <v>43.81</v>
      </c>
      <c r="D81" s="21">
        <f t="shared" si="12"/>
        <v>0.742542372881356</v>
      </c>
      <c r="E81" s="10">
        <f t="shared" si="13"/>
        <v>1800</v>
      </c>
      <c r="F81" s="27">
        <v>1100</v>
      </c>
      <c r="G81" s="27">
        <v>600</v>
      </c>
      <c r="H81" s="10">
        <v>50</v>
      </c>
      <c r="I81" s="10">
        <v>50</v>
      </c>
      <c r="J81" s="32">
        <v>484.410623</v>
      </c>
      <c r="K81" s="21">
        <f t="shared" si="14"/>
        <v>0.269117012777778</v>
      </c>
      <c r="L81" s="10"/>
    </row>
  </sheetData>
  <autoFilter xmlns:etc="http://www.wps.cn/officeDocument/2017/etCustomData" ref="A7:R24" etc:filterBottomFollowUsedRange="0">
    <extLst/>
  </autoFilter>
  <mergeCells count="38">
    <mergeCell ref="A2:P2"/>
    <mergeCell ref="A3:D3"/>
    <mergeCell ref="H3:I3"/>
    <mergeCell ref="M3:P3"/>
    <mergeCell ref="B4:H4"/>
    <mergeCell ref="I4:O4"/>
    <mergeCell ref="B5:F5"/>
    <mergeCell ref="G5:H5"/>
    <mergeCell ref="I5:M5"/>
    <mergeCell ref="N5:O5"/>
    <mergeCell ref="A33:L33"/>
    <mergeCell ref="A34:D34"/>
    <mergeCell ref="F34:G34"/>
    <mergeCell ref="I34:L34"/>
    <mergeCell ref="B35:D35"/>
    <mergeCell ref="E35:K35"/>
    <mergeCell ref="C36:D36"/>
    <mergeCell ref="E36:I36"/>
    <mergeCell ref="J36:K36"/>
    <mergeCell ref="A59:L59"/>
    <mergeCell ref="A60:D60"/>
    <mergeCell ref="F60:G60"/>
    <mergeCell ref="I60:L60"/>
    <mergeCell ref="B61:D61"/>
    <mergeCell ref="E61:K61"/>
    <mergeCell ref="C62:D62"/>
    <mergeCell ref="E62:I62"/>
    <mergeCell ref="J62:K62"/>
    <mergeCell ref="A4:A6"/>
    <mergeCell ref="A35:A37"/>
    <mergeCell ref="A61:A63"/>
    <mergeCell ref="B36:B37"/>
    <mergeCell ref="B62:B63"/>
    <mergeCell ref="L35:L37"/>
    <mergeCell ref="L61:L63"/>
    <mergeCell ref="P4:P6"/>
    <mergeCell ref="Q4:Q6"/>
    <mergeCell ref="R4:R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2025年全县17个乡镇（街道）衔接资金使用情况</vt:lpstr>
      <vt:lpstr>文档所需数据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JXFPB</dc:creator>
  <cp:lastModifiedBy>WPS_1554076962</cp:lastModifiedBy>
  <dcterms:created xsi:type="dcterms:W3CDTF">2022-10-26T02:04:00Z</dcterms:created>
  <dcterms:modified xsi:type="dcterms:W3CDTF">2026-03-17T01:51:57Z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B03F2A1B028D4057889F7D8BCF103CF8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