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3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<sst xmlns="http://schemas.openxmlformats.org/spreadsheetml/2006/main" count="33" uniqueCount="32">
  <si>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r>
      <rPr>
        <b/>
        <sz val="14"/>
        <color theme="1"/>
        <rFont val="宋体"/>
        <charset val="134"/>
      </rPr>
      <t>揭西县“6</t>
    </r>
    <r>
      <rPr>
        <b/>
        <sz val="14"/>
        <color theme="1"/>
        <rFont val="微软雅黑"/>
        <charset val="134"/>
      </rPr>
      <t>·</t>
    </r>
    <r>
      <rPr>
        <b/>
        <sz val="14"/>
        <color theme="1"/>
        <rFont val="宋体"/>
        <charset val="134"/>
      </rPr>
      <t>30”活动捐赠资金分配表</t>
    </r>
  </si>
  <si>
    <t>单位：元</t>
  </si>
  <si>
    <t>日期：2024年1月31日</t>
  </si>
  <si>
    <t>序号</t>
  </si>
  <si>
    <t>乡镇（街道）</t>
  </si>
  <si>
    <t>监测对象慰问金（每户1000元）</t>
  </si>
  <si>
    <t>脱贫人口数（截止2023年12月）</t>
  </si>
  <si>
    <t>补助资金</t>
  </si>
  <si>
    <t>小计</t>
  </si>
  <si>
    <t>户数</t>
  </si>
  <si>
    <t>按脱贫人口</t>
  </si>
  <si>
    <t>监测户补助</t>
  </si>
  <si>
    <t>额外补助</t>
  </si>
  <si>
    <t>上砂镇</t>
  </si>
  <si>
    <t>五云镇</t>
  </si>
  <si>
    <t>良田乡</t>
  </si>
  <si>
    <t>坪上镇</t>
  </si>
  <si>
    <t>河婆街道</t>
  </si>
  <si>
    <t>龙潭镇</t>
  </si>
  <si>
    <t>南山镇</t>
  </si>
  <si>
    <t>灰寨镇</t>
  </si>
  <si>
    <t>京溪园镇</t>
  </si>
  <si>
    <t>五经富镇</t>
  </si>
  <si>
    <t>凤江镇</t>
  </si>
  <si>
    <t>金和镇</t>
  </si>
  <si>
    <t>钱坑镇</t>
  </si>
  <si>
    <t>大溪镇</t>
  </si>
  <si>
    <t>塔头镇</t>
  </si>
  <si>
    <t>东园镇</t>
  </si>
  <si>
    <t>棉湖镇</t>
  </si>
  <si>
    <t>合计</t>
  </si>
  <si>
    <t>注：监测对象按每户1000元标准发放慰问金，全县46户共安排资金4.6万元；剩余资金按照2023年12月底全县建档立卡脱贫人口因素法分配至各乡镇（街道）。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</si>
</sst>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0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9" fillId="0" borderId="2" xfId="3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9" fontId="0" fillId="0" borderId="0" xfId="3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"/>
  <sheetViews>
    <sheetView tabSelected="1" zoomScale="130" zoomScaleNormal="130" workbookViewId="0">
      <selection activeCell="AA3" sqref="AA3"/>
    </sheetView>
  </sheetViews>
  <sheetFormatPr defaultColWidth="9" defaultRowHeight="13.5"/>
  <cols>
    <col min="1" max="1" width="5.375" customWidth="1"/>
    <col min="3" max="3" width="6.69166666666667" customWidth="1"/>
    <col min="5" max="5" width="11.7416666666667" customWidth="1"/>
    <col min="6" max="6" width="11.7833333333333" customWidth="1"/>
    <col min="7" max="7" width="10.975" customWidth="1"/>
    <col min="8" max="9" width="9" hidden="1" customWidth="1"/>
    <col min="10" max="10" width="12.625" hidden="1" customWidth="1"/>
    <col min="11" max="11" width="9" hidden="1" customWidth="1"/>
    <col min="12" max="12" width="12.625" hidden="1" customWidth="1"/>
    <col min="13" max="16" width="9" hidden="1" customWidth="1"/>
    <col min="17" max="17" width="12.625" hidden="1" customWidth="1"/>
    <col min="18" max="19" width="9" hidden="1" customWidth="1"/>
    <col min="20" max="20" width="12.625" hidden="1" customWidth="1"/>
    <col min="21" max="22" width="10.875" hidden="1" customWidth="1"/>
    <col min="23" max="23" width="9" hidden="1" customWidth="1"/>
    <col min="24" max="24" width="7.375" hidden="1" customWidth="1"/>
  </cols>
  <sheetData>
    <row r="1" customFormat="1" ht="33" customHeight="1" spans="1:7">
      <c r="A1" s="1" t="s">
        <v>0</v>
      </c>
      <c r="B1" s="2"/>
      <c r="C1" s="2"/>
      <c r="D1" s="2"/>
      <c r="E1" s="2"/>
      <c r="F1" s="2"/>
      <c r="G1" s="2"/>
    </row>
    <row r="2" customFormat="1" ht="29" customHeight="1" spans="1:7">
      <c r="A2" s="3"/>
      <c r="B2" s="4"/>
      <c r="C2" s="4"/>
      <c r="D2" s="5"/>
      <c r="E2" s="6" t="s">
        <v>1</v>
      </c>
      <c r="F2" s="6" t="s">
        <v>2</v>
      </c>
      <c r="G2" s="6"/>
    </row>
    <row r="3" ht="28" customHeight="1" spans="1:7">
      <c r="A3" s="7" t="s">
        <v>3</v>
      </c>
      <c r="B3" s="8" t="s">
        <v>4</v>
      </c>
      <c r="C3" s="9" t="s">
        <v>5</v>
      </c>
      <c r="D3" s="9"/>
      <c r="E3" s="10" t="s">
        <v>6</v>
      </c>
      <c r="F3" s="10" t="s">
        <v>7</v>
      </c>
      <c r="G3" s="11" t="s">
        <v>8</v>
      </c>
    </row>
    <row r="4" ht="25" customHeight="1" spans="1:24">
      <c r="A4" s="12"/>
      <c r="B4" s="13"/>
      <c r="C4" s="14" t="s">
        <v>9</v>
      </c>
      <c r="D4" s="14" t="s">
        <v>7</v>
      </c>
      <c r="E4" s="15"/>
      <c r="F4" s="15"/>
      <c r="G4" s="16"/>
      <c r="U4" s="26" t="s">
        <v>10</v>
      </c>
      <c r="V4" s="26" t="s">
        <v>11</v>
      </c>
      <c r="W4" s="26" t="s">
        <v>12</v>
      </c>
      <c r="X4" s="26"/>
    </row>
    <row r="5" ht="20" customHeight="1" spans="1:24">
      <c r="A5" s="17">
        <v>1</v>
      </c>
      <c r="B5" s="18" t="s">
        <v>13</v>
      </c>
      <c r="C5" s="17">
        <v>7</v>
      </c>
      <c r="D5" s="17">
        <v>7000</v>
      </c>
      <c r="E5" s="19">
        <v>1890</v>
      </c>
      <c r="F5" s="20">
        <v>62000</v>
      </c>
      <c r="G5" s="17">
        <f>D5+F5</f>
        <v>69000</v>
      </c>
      <c r="H5">
        <v>1000</v>
      </c>
      <c r="I5" s="24">
        <v>27254</v>
      </c>
      <c r="J5" s="25">
        <f>E5/I5</f>
        <v>0.0693476186981727</v>
      </c>
      <c r="K5">
        <v>886000</v>
      </c>
      <c r="L5">
        <f>J5*K5</f>
        <v>61441.990166581</v>
      </c>
      <c r="Q5">
        <f>E5/R5</f>
        <v>0.0711542805511633</v>
      </c>
      <c r="R5">
        <v>26562</v>
      </c>
      <c r="S5">
        <v>874000</v>
      </c>
      <c r="T5">
        <f>Q5*S5</f>
        <v>62188.8412017167</v>
      </c>
      <c r="U5" s="26">
        <v>62000</v>
      </c>
      <c r="V5" s="26">
        <f>D5*C5</f>
        <v>49000</v>
      </c>
      <c r="W5" s="26"/>
      <c r="X5" s="26">
        <f>U5+V5+W5</f>
        <v>111000</v>
      </c>
    </row>
    <row r="6" ht="20" customHeight="1" spans="1:24">
      <c r="A6" s="17">
        <v>2</v>
      </c>
      <c r="B6" s="18" t="s">
        <v>14</v>
      </c>
      <c r="C6" s="17">
        <v>2</v>
      </c>
      <c r="D6" s="17">
        <v>2000</v>
      </c>
      <c r="E6" s="19">
        <v>1741</v>
      </c>
      <c r="F6" s="20">
        <v>57000</v>
      </c>
      <c r="G6" s="17">
        <f t="shared" ref="G6:G21" si="0">D6+F6</f>
        <v>59000</v>
      </c>
      <c r="H6">
        <v>1000</v>
      </c>
      <c r="I6" s="24">
        <v>27254</v>
      </c>
      <c r="J6" s="25">
        <f t="shared" ref="J6:J21" si="1">E6/I6</f>
        <v>0.0638805312981581</v>
      </c>
      <c r="K6">
        <v>886000</v>
      </c>
      <c r="L6">
        <f t="shared" ref="L6:L21" si="2">J6*K6</f>
        <v>56598.1507301681</v>
      </c>
      <c r="Q6">
        <f t="shared" ref="Q6:Q21" si="3">E6/R6</f>
        <v>0.0655447631955425</v>
      </c>
      <c r="R6">
        <v>26562</v>
      </c>
      <c r="S6">
        <v>874000</v>
      </c>
      <c r="T6">
        <f t="shared" ref="T6:T21" si="4">Q6*S6</f>
        <v>57286.1230329041</v>
      </c>
      <c r="U6" s="26">
        <v>57000</v>
      </c>
      <c r="V6" s="26">
        <f t="shared" ref="V6:V21" si="5">D6*C6</f>
        <v>4000</v>
      </c>
      <c r="W6" s="26"/>
      <c r="X6" s="26">
        <f t="shared" ref="X6:X21" si="6">U6+V6+W6</f>
        <v>61000</v>
      </c>
    </row>
    <row r="7" ht="20" customHeight="1" spans="1:24">
      <c r="A7" s="17">
        <v>3</v>
      </c>
      <c r="B7" s="18" t="s">
        <v>15</v>
      </c>
      <c r="C7" s="17">
        <v>0</v>
      </c>
      <c r="D7" s="17">
        <v>0</v>
      </c>
      <c r="E7" s="19">
        <v>184</v>
      </c>
      <c r="F7" s="20">
        <v>6000</v>
      </c>
      <c r="G7" s="17">
        <f t="shared" si="0"/>
        <v>6000</v>
      </c>
      <c r="H7">
        <v>1000</v>
      </c>
      <c r="I7" s="24">
        <v>27254</v>
      </c>
      <c r="J7" s="25">
        <f t="shared" si="1"/>
        <v>0.00675130256109195</v>
      </c>
      <c r="K7">
        <v>886000</v>
      </c>
      <c r="L7">
        <f t="shared" si="2"/>
        <v>5981.65406912747</v>
      </c>
      <c r="Q7">
        <f t="shared" si="3"/>
        <v>0.00692718921767939</v>
      </c>
      <c r="R7">
        <v>26562</v>
      </c>
      <c r="S7">
        <v>874000</v>
      </c>
      <c r="T7">
        <f t="shared" si="4"/>
        <v>6054.36337625179</v>
      </c>
      <c r="U7" s="26">
        <v>6000</v>
      </c>
      <c r="V7" s="26">
        <f t="shared" si="5"/>
        <v>0</v>
      </c>
      <c r="W7" s="26"/>
      <c r="X7" s="26">
        <f t="shared" si="6"/>
        <v>6000</v>
      </c>
    </row>
    <row r="8" ht="20" customHeight="1" spans="1:24">
      <c r="A8" s="17">
        <v>4</v>
      </c>
      <c r="B8" s="18" t="s">
        <v>16</v>
      </c>
      <c r="C8" s="17">
        <v>5</v>
      </c>
      <c r="D8" s="17">
        <v>5000</v>
      </c>
      <c r="E8" s="19">
        <v>1557</v>
      </c>
      <c r="F8" s="20">
        <v>51000</v>
      </c>
      <c r="G8" s="17">
        <f t="shared" si="0"/>
        <v>56000</v>
      </c>
      <c r="H8">
        <v>1000</v>
      </c>
      <c r="I8" s="24">
        <v>27254</v>
      </c>
      <c r="J8" s="25">
        <f t="shared" si="1"/>
        <v>0.0571292287370661</v>
      </c>
      <c r="K8">
        <v>886000</v>
      </c>
      <c r="L8">
        <f t="shared" si="2"/>
        <v>50616.4966610406</v>
      </c>
      <c r="Q8">
        <f t="shared" si="3"/>
        <v>0.0586175739778631</v>
      </c>
      <c r="R8">
        <v>26562</v>
      </c>
      <c r="S8">
        <v>874000</v>
      </c>
      <c r="T8">
        <f t="shared" si="4"/>
        <v>51231.7596566523</v>
      </c>
      <c r="U8" s="26">
        <v>51000</v>
      </c>
      <c r="V8" s="26">
        <f t="shared" si="5"/>
        <v>25000</v>
      </c>
      <c r="W8" s="26"/>
      <c r="X8" s="26">
        <f t="shared" si="6"/>
        <v>76000</v>
      </c>
    </row>
    <row r="9" ht="20" customHeight="1" spans="1:24">
      <c r="A9" s="17">
        <v>5</v>
      </c>
      <c r="B9" s="21" t="s">
        <v>17</v>
      </c>
      <c r="C9" s="17">
        <v>4</v>
      </c>
      <c r="D9" s="17">
        <v>4000</v>
      </c>
      <c r="E9" s="19">
        <v>1085</v>
      </c>
      <c r="F9" s="20">
        <v>36000</v>
      </c>
      <c r="G9" s="17">
        <f t="shared" si="0"/>
        <v>40000</v>
      </c>
      <c r="H9">
        <v>1000</v>
      </c>
      <c r="I9" s="24">
        <v>27254</v>
      </c>
      <c r="J9" s="25">
        <f t="shared" si="1"/>
        <v>0.0398106699933955</v>
      </c>
      <c r="K9">
        <v>886000</v>
      </c>
      <c r="L9">
        <f t="shared" si="2"/>
        <v>35272.2536141484</v>
      </c>
      <c r="Q9">
        <f t="shared" si="3"/>
        <v>0.040847827723816</v>
      </c>
      <c r="R9">
        <v>26562</v>
      </c>
      <c r="S9">
        <v>874000</v>
      </c>
      <c r="T9">
        <f t="shared" si="4"/>
        <v>35701.0014306152</v>
      </c>
      <c r="U9" s="26">
        <v>36000</v>
      </c>
      <c r="V9" s="26">
        <f t="shared" si="5"/>
        <v>16000</v>
      </c>
      <c r="W9" s="26"/>
      <c r="X9" s="26">
        <f t="shared" si="6"/>
        <v>52000</v>
      </c>
    </row>
    <row r="10" ht="20" customHeight="1" spans="1:24">
      <c r="A10" s="17">
        <v>6</v>
      </c>
      <c r="B10" s="18" t="s">
        <v>18</v>
      </c>
      <c r="C10" s="17">
        <v>1</v>
      </c>
      <c r="D10" s="17">
        <v>1000</v>
      </c>
      <c r="E10" s="19">
        <v>1141</v>
      </c>
      <c r="F10" s="20">
        <v>37000</v>
      </c>
      <c r="G10" s="17">
        <f t="shared" si="0"/>
        <v>38000</v>
      </c>
      <c r="H10">
        <v>1000</v>
      </c>
      <c r="I10" s="24">
        <v>27254</v>
      </c>
      <c r="J10" s="25">
        <f t="shared" si="1"/>
        <v>0.0418654142511191</v>
      </c>
      <c r="K10">
        <v>886000</v>
      </c>
      <c r="L10">
        <f t="shared" si="2"/>
        <v>37092.7570264915</v>
      </c>
      <c r="Q10">
        <f t="shared" si="3"/>
        <v>0.0429561027031097</v>
      </c>
      <c r="R10">
        <v>26562</v>
      </c>
      <c r="S10">
        <v>874000</v>
      </c>
      <c r="T10">
        <f t="shared" si="4"/>
        <v>37543.6337625179</v>
      </c>
      <c r="U10" s="26">
        <v>37000</v>
      </c>
      <c r="V10" s="26">
        <f t="shared" si="5"/>
        <v>1000</v>
      </c>
      <c r="W10" s="26"/>
      <c r="X10" s="26">
        <f t="shared" si="6"/>
        <v>38000</v>
      </c>
    </row>
    <row r="11" ht="20" customHeight="1" spans="1:24">
      <c r="A11" s="17">
        <v>7</v>
      </c>
      <c r="B11" s="18" t="s">
        <v>19</v>
      </c>
      <c r="C11" s="17">
        <v>3</v>
      </c>
      <c r="D11" s="17">
        <v>3000</v>
      </c>
      <c r="E11" s="19">
        <v>1119</v>
      </c>
      <c r="F11" s="20">
        <v>37000</v>
      </c>
      <c r="G11" s="17">
        <f t="shared" si="0"/>
        <v>40000</v>
      </c>
      <c r="H11">
        <v>1000</v>
      </c>
      <c r="I11" s="24">
        <v>27254</v>
      </c>
      <c r="J11" s="25">
        <f t="shared" si="1"/>
        <v>0.0410581932927277</v>
      </c>
      <c r="K11">
        <v>886000</v>
      </c>
      <c r="L11">
        <f t="shared" si="2"/>
        <v>36377.5592573567</v>
      </c>
      <c r="Q11">
        <f t="shared" si="3"/>
        <v>0.0421278518183872</v>
      </c>
      <c r="R11">
        <v>26562</v>
      </c>
      <c r="S11">
        <v>874000</v>
      </c>
      <c r="T11">
        <f t="shared" si="4"/>
        <v>36819.7424892704</v>
      </c>
      <c r="U11" s="26">
        <v>37000</v>
      </c>
      <c r="V11" s="26">
        <f t="shared" si="5"/>
        <v>9000</v>
      </c>
      <c r="W11" s="26"/>
      <c r="X11" s="26">
        <f t="shared" si="6"/>
        <v>46000</v>
      </c>
    </row>
    <row r="12" ht="20" customHeight="1" spans="1:24">
      <c r="A12" s="17">
        <v>8</v>
      </c>
      <c r="B12" s="18" t="s">
        <v>20</v>
      </c>
      <c r="C12" s="17">
        <v>2</v>
      </c>
      <c r="D12" s="17">
        <v>2000</v>
      </c>
      <c r="E12" s="19">
        <v>1051</v>
      </c>
      <c r="F12" s="20">
        <v>34000</v>
      </c>
      <c r="G12" s="17">
        <f t="shared" si="0"/>
        <v>36000</v>
      </c>
      <c r="H12">
        <v>1000</v>
      </c>
      <c r="I12" s="24">
        <v>27254</v>
      </c>
      <c r="J12" s="25">
        <f t="shared" si="1"/>
        <v>0.0385631466940633</v>
      </c>
      <c r="K12">
        <v>886000</v>
      </c>
      <c r="L12">
        <f t="shared" si="2"/>
        <v>34166.94797094</v>
      </c>
      <c r="Q12">
        <f t="shared" si="3"/>
        <v>0.0395678036292448</v>
      </c>
      <c r="R12">
        <v>26562</v>
      </c>
      <c r="S12">
        <v>874000</v>
      </c>
      <c r="T12">
        <f t="shared" si="4"/>
        <v>34582.26037196</v>
      </c>
      <c r="U12" s="26">
        <v>34000</v>
      </c>
      <c r="V12" s="26">
        <f t="shared" si="5"/>
        <v>4000</v>
      </c>
      <c r="W12" s="26"/>
      <c r="X12" s="26">
        <f t="shared" si="6"/>
        <v>38000</v>
      </c>
    </row>
    <row r="13" ht="20" customHeight="1" spans="1:24">
      <c r="A13" s="17">
        <v>9</v>
      </c>
      <c r="B13" s="18" t="s">
        <v>21</v>
      </c>
      <c r="C13" s="17">
        <v>4</v>
      </c>
      <c r="D13" s="17">
        <v>4000</v>
      </c>
      <c r="E13" s="19">
        <v>900</v>
      </c>
      <c r="F13" s="20">
        <v>30000</v>
      </c>
      <c r="G13" s="17">
        <f t="shared" si="0"/>
        <v>34000</v>
      </c>
      <c r="H13">
        <v>1000</v>
      </c>
      <c r="I13" s="24">
        <v>27254</v>
      </c>
      <c r="J13" s="25">
        <f t="shared" si="1"/>
        <v>0.0330226755705584</v>
      </c>
      <c r="K13">
        <v>886000</v>
      </c>
      <c r="L13">
        <f t="shared" si="2"/>
        <v>29258.0905555148</v>
      </c>
      <c r="Q13">
        <f t="shared" si="3"/>
        <v>0.0338829907386492</v>
      </c>
      <c r="R13">
        <v>26562</v>
      </c>
      <c r="S13">
        <v>874000</v>
      </c>
      <c r="T13">
        <f t="shared" si="4"/>
        <v>29613.7339055794</v>
      </c>
      <c r="U13" s="26">
        <v>30000</v>
      </c>
      <c r="V13" s="26">
        <f t="shared" si="5"/>
        <v>16000</v>
      </c>
      <c r="W13" s="26"/>
      <c r="X13" s="26">
        <f t="shared" si="6"/>
        <v>46000</v>
      </c>
    </row>
    <row r="14" ht="20" customHeight="1" spans="1:24">
      <c r="A14" s="17">
        <v>10</v>
      </c>
      <c r="B14" s="18" t="s">
        <v>22</v>
      </c>
      <c r="C14" s="17">
        <v>2</v>
      </c>
      <c r="D14" s="17">
        <v>2000</v>
      </c>
      <c r="E14" s="19">
        <v>946</v>
      </c>
      <c r="F14" s="20">
        <v>31000</v>
      </c>
      <c r="G14" s="17">
        <f t="shared" si="0"/>
        <v>33000</v>
      </c>
      <c r="H14">
        <v>1000</v>
      </c>
      <c r="I14" s="24">
        <v>27254</v>
      </c>
      <c r="J14" s="25">
        <f t="shared" si="1"/>
        <v>0.0347105012108314</v>
      </c>
      <c r="K14">
        <v>886000</v>
      </c>
      <c r="L14">
        <f t="shared" si="2"/>
        <v>30753.5040727967</v>
      </c>
      <c r="O14">
        <f>1065000</f>
        <v>1065000</v>
      </c>
      <c r="Q14">
        <f t="shared" si="3"/>
        <v>0.035614788043069</v>
      </c>
      <c r="R14">
        <v>26562</v>
      </c>
      <c r="S14">
        <v>874000</v>
      </c>
      <c r="T14">
        <f t="shared" si="4"/>
        <v>31127.3247496423</v>
      </c>
      <c r="U14" s="26">
        <v>31000</v>
      </c>
      <c r="V14" s="26">
        <f t="shared" si="5"/>
        <v>4000</v>
      </c>
      <c r="W14" s="26"/>
      <c r="X14" s="26">
        <f t="shared" si="6"/>
        <v>35000</v>
      </c>
    </row>
    <row r="15" ht="20" customHeight="1" spans="1:24">
      <c r="A15" s="17">
        <v>11</v>
      </c>
      <c r="B15" s="18" t="s">
        <v>23</v>
      </c>
      <c r="C15" s="17">
        <v>1</v>
      </c>
      <c r="D15" s="17">
        <v>1000</v>
      </c>
      <c r="E15" s="19">
        <v>2483</v>
      </c>
      <c r="F15" s="20">
        <v>82000</v>
      </c>
      <c r="G15" s="17">
        <f t="shared" si="0"/>
        <v>83000</v>
      </c>
      <c r="H15">
        <v>1000</v>
      </c>
      <c r="I15" s="24">
        <v>27254</v>
      </c>
      <c r="J15" s="25">
        <f t="shared" si="1"/>
        <v>0.0911058927129963</v>
      </c>
      <c r="K15">
        <v>886000</v>
      </c>
      <c r="L15">
        <f t="shared" si="2"/>
        <v>80719.8209437147</v>
      </c>
      <c r="O15">
        <f>D22</f>
        <v>46000</v>
      </c>
      <c r="Q15">
        <f t="shared" si="3"/>
        <v>0.0934794066711844</v>
      </c>
      <c r="R15">
        <v>26562</v>
      </c>
      <c r="S15">
        <v>874000</v>
      </c>
      <c r="T15">
        <f t="shared" si="4"/>
        <v>81701.0014306152</v>
      </c>
      <c r="U15" s="26">
        <v>82000</v>
      </c>
      <c r="V15" s="26">
        <f t="shared" si="5"/>
        <v>1000</v>
      </c>
      <c r="W15" s="26"/>
      <c r="X15" s="26">
        <f t="shared" si="6"/>
        <v>83000</v>
      </c>
    </row>
    <row r="16" ht="20" customHeight="1" spans="1:24">
      <c r="A16" s="17">
        <v>12</v>
      </c>
      <c r="B16" s="18" t="s">
        <v>24</v>
      </c>
      <c r="C16" s="17">
        <v>1</v>
      </c>
      <c r="D16" s="17">
        <v>1000</v>
      </c>
      <c r="E16" s="19">
        <v>3006</v>
      </c>
      <c r="F16" s="20">
        <v>99000</v>
      </c>
      <c r="G16" s="17">
        <f t="shared" si="0"/>
        <v>100000</v>
      </c>
      <c r="H16">
        <v>1000</v>
      </c>
      <c r="I16" s="24">
        <v>27254</v>
      </c>
      <c r="J16" s="25">
        <f t="shared" si="1"/>
        <v>0.110295736405665</v>
      </c>
      <c r="K16">
        <v>886000</v>
      </c>
      <c r="L16">
        <f t="shared" si="2"/>
        <v>97722.0224554194</v>
      </c>
      <c r="O16">
        <f>O14-O15</f>
        <v>1019000</v>
      </c>
      <c r="Q16">
        <f t="shared" si="3"/>
        <v>0.113169189067088</v>
      </c>
      <c r="R16">
        <v>26562</v>
      </c>
      <c r="S16">
        <v>874000</v>
      </c>
      <c r="T16">
        <f t="shared" si="4"/>
        <v>98909.8712446349</v>
      </c>
      <c r="U16" s="26">
        <v>99000</v>
      </c>
      <c r="V16" s="26">
        <f t="shared" si="5"/>
        <v>1000</v>
      </c>
      <c r="W16" s="26"/>
      <c r="X16" s="26">
        <f t="shared" si="6"/>
        <v>100000</v>
      </c>
    </row>
    <row r="17" ht="20" customHeight="1" spans="1:24">
      <c r="A17" s="17">
        <v>13</v>
      </c>
      <c r="B17" s="18" t="s">
        <v>25</v>
      </c>
      <c r="C17" s="17">
        <v>0</v>
      </c>
      <c r="D17" s="17">
        <v>0</v>
      </c>
      <c r="E17" s="19">
        <v>1374</v>
      </c>
      <c r="F17" s="20">
        <v>45000</v>
      </c>
      <c r="G17" s="17">
        <f t="shared" si="0"/>
        <v>45000</v>
      </c>
      <c r="H17">
        <v>1000</v>
      </c>
      <c r="I17" s="24">
        <v>27254</v>
      </c>
      <c r="J17" s="25">
        <f t="shared" si="1"/>
        <v>0.0504146180377192</v>
      </c>
      <c r="K17">
        <v>886000</v>
      </c>
      <c r="L17">
        <f t="shared" si="2"/>
        <v>44667.3515814192</v>
      </c>
      <c r="Q17">
        <f t="shared" si="3"/>
        <v>0.0517280325276711</v>
      </c>
      <c r="R17">
        <v>26562</v>
      </c>
      <c r="S17">
        <v>874000</v>
      </c>
      <c r="T17">
        <f t="shared" si="4"/>
        <v>45210.3004291845</v>
      </c>
      <c r="U17" s="26">
        <v>45000</v>
      </c>
      <c r="V17" s="26">
        <f t="shared" si="5"/>
        <v>0</v>
      </c>
      <c r="W17" s="26"/>
      <c r="X17" s="26">
        <f t="shared" si="6"/>
        <v>45000</v>
      </c>
    </row>
    <row r="18" ht="20" customHeight="1" spans="1:24">
      <c r="A18" s="17">
        <v>14</v>
      </c>
      <c r="B18" s="18" t="s">
        <v>26</v>
      </c>
      <c r="C18" s="17">
        <v>4</v>
      </c>
      <c r="D18" s="17">
        <v>4000</v>
      </c>
      <c r="E18" s="19">
        <v>1429</v>
      </c>
      <c r="F18" s="20">
        <v>47000</v>
      </c>
      <c r="G18" s="17">
        <f t="shared" si="0"/>
        <v>51000</v>
      </c>
      <c r="H18">
        <v>1000</v>
      </c>
      <c r="I18" s="24">
        <v>27254</v>
      </c>
      <c r="J18" s="25">
        <f t="shared" si="1"/>
        <v>0.0524326704336978</v>
      </c>
      <c r="K18">
        <v>886000</v>
      </c>
      <c r="L18">
        <f t="shared" si="2"/>
        <v>46455.3460042563</v>
      </c>
      <c r="Q18">
        <f t="shared" si="3"/>
        <v>0.0537986597394775</v>
      </c>
      <c r="R18">
        <v>26562</v>
      </c>
      <c r="S18">
        <v>874000</v>
      </c>
      <c r="T18">
        <f t="shared" si="4"/>
        <v>47020.0286123033</v>
      </c>
      <c r="U18" s="26">
        <v>47000</v>
      </c>
      <c r="V18" s="26">
        <f t="shared" si="5"/>
        <v>16000</v>
      </c>
      <c r="W18" s="26"/>
      <c r="X18" s="26">
        <f t="shared" si="6"/>
        <v>63000</v>
      </c>
    </row>
    <row r="19" ht="20" customHeight="1" spans="1:24">
      <c r="A19" s="17">
        <v>15</v>
      </c>
      <c r="B19" s="18" t="s">
        <v>27</v>
      </c>
      <c r="C19" s="17">
        <v>1</v>
      </c>
      <c r="D19" s="17">
        <v>1000</v>
      </c>
      <c r="E19" s="19">
        <v>2646</v>
      </c>
      <c r="F19" s="20">
        <v>87000</v>
      </c>
      <c r="G19" s="17">
        <f t="shared" si="0"/>
        <v>88000</v>
      </c>
      <c r="H19">
        <v>1000</v>
      </c>
      <c r="I19" s="24">
        <v>27254</v>
      </c>
      <c r="J19" s="25">
        <f t="shared" si="1"/>
        <v>0.0970866661774418</v>
      </c>
      <c r="K19">
        <v>886000</v>
      </c>
      <c r="L19">
        <f t="shared" si="2"/>
        <v>86018.7862332135</v>
      </c>
      <c r="Q19">
        <f t="shared" si="3"/>
        <v>0.0996159927716286</v>
      </c>
      <c r="R19">
        <v>26562</v>
      </c>
      <c r="S19">
        <v>874000</v>
      </c>
      <c r="T19">
        <f t="shared" si="4"/>
        <v>87064.3776824034</v>
      </c>
      <c r="U19" s="26">
        <v>87000</v>
      </c>
      <c r="V19" s="26">
        <f t="shared" si="5"/>
        <v>1000</v>
      </c>
      <c r="W19" s="26"/>
      <c r="X19" s="26">
        <f t="shared" si="6"/>
        <v>88000</v>
      </c>
    </row>
    <row r="20" ht="20" customHeight="1" spans="1:24">
      <c r="A20" s="17">
        <v>16</v>
      </c>
      <c r="B20" s="18" t="s">
        <v>28</v>
      </c>
      <c r="C20" s="17">
        <v>3</v>
      </c>
      <c r="D20" s="17">
        <v>3000</v>
      </c>
      <c r="E20" s="19">
        <v>2107</v>
      </c>
      <c r="F20" s="20">
        <v>70000</v>
      </c>
      <c r="G20" s="17">
        <f t="shared" si="0"/>
        <v>73000</v>
      </c>
      <c r="H20">
        <v>1000</v>
      </c>
      <c r="I20" s="24">
        <v>27254</v>
      </c>
      <c r="J20" s="25">
        <f t="shared" si="1"/>
        <v>0.0773097526968518</v>
      </c>
      <c r="K20">
        <v>886000</v>
      </c>
      <c r="L20">
        <f t="shared" si="2"/>
        <v>68496.4408894107</v>
      </c>
      <c r="Q20">
        <f t="shared" si="3"/>
        <v>0.0793238460959265</v>
      </c>
      <c r="R20">
        <v>26562</v>
      </c>
      <c r="S20">
        <v>874000</v>
      </c>
      <c r="T20">
        <f t="shared" si="4"/>
        <v>69329.0414878398</v>
      </c>
      <c r="U20" s="26">
        <v>70000</v>
      </c>
      <c r="V20" s="26">
        <f t="shared" si="5"/>
        <v>9000</v>
      </c>
      <c r="W20" s="26"/>
      <c r="X20" s="26">
        <f t="shared" si="6"/>
        <v>79000</v>
      </c>
    </row>
    <row r="21" ht="20" customHeight="1" spans="1:24">
      <c r="A21" s="17">
        <v>17</v>
      </c>
      <c r="B21" s="18" t="s">
        <v>29</v>
      </c>
      <c r="C21" s="17">
        <v>6</v>
      </c>
      <c r="D21" s="17">
        <v>6000</v>
      </c>
      <c r="E21" s="19">
        <v>1903</v>
      </c>
      <c r="F21" s="20">
        <v>63000</v>
      </c>
      <c r="G21" s="17">
        <f t="shared" si="0"/>
        <v>69000</v>
      </c>
      <c r="H21">
        <v>1000</v>
      </c>
      <c r="I21" s="24">
        <v>27254</v>
      </c>
      <c r="J21" s="25">
        <f t="shared" si="1"/>
        <v>0.0698246129008586</v>
      </c>
      <c r="K21">
        <v>886000</v>
      </c>
      <c r="L21">
        <f t="shared" si="2"/>
        <v>61864.6070301607</v>
      </c>
      <c r="Q21">
        <f t="shared" si="3"/>
        <v>0.0716437015284994</v>
      </c>
      <c r="R21">
        <v>26562</v>
      </c>
      <c r="S21">
        <v>874000</v>
      </c>
      <c r="T21">
        <f t="shared" si="4"/>
        <v>62616.5951359085</v>
      </c>
      <c r="U21" s="26">
        <v>63000</v>
      </c>
      <c r="V21" s="26">
        <f t="shared" si="5"/>
        <v>36000</v>
      </c>
      <c r="W21" s="26"/>
      <c r="X21" s="26">
        <f t="shared" si="6"/>
        <v>99000</v>
      </c>
    </row>
    <row r="22" ht="20" customHeight="1" spans="1:24">
      <c r="A22" s="17">
        <v>18</v>
      </c>
      <c r="B22" s="17" t="s">
        <v>30</v>
      </c>
      <c r="C22" s="17">
        <f t="shared" ref="C22:G22" si="7">SUM(C5:C21)</f>
        <v>46</v>
      </c>
      <c r="D22" s="17">
        <f t="shared" si="7"/>
        <v>46000</v>
      </c>
      <c r="E22" s="17">
        <f t="shared" si="7"/>
        <v>26562</v>
      </c>
      <c r="F22" s="17">
        <f t="shared" si="7"/>
        <v>874000</v>
      </c>
      <c r="G22" s="22">
        <f t="shared" si="7"/>
        <v>920000</v>
      </c>
      <c r="U22" s="26">
        <f>SUM(U5:U21)</f>
        <v>874000</v>
      </c>
      <c r="V22" s="26">
        <f>SUM(V5:V21)</f>
        <v>192000</v>
      </c>
      <c r="W22" s="26">
        <f>U22+V22</f>
        <v>1066000</v>
      </c>
      <c r="X22" s="26">
        <f>SUM(X5:X21)</f>
        <v>1066000</v>
      </c>
    </row>
    <row r="23" ht="39" customHeight="1" spans="1:23">
      <c r="A23" s="23" t="s">
        <v>31</v>
      </c>
      <c r="B23" s="23"/>
      <c r="C23" s="23"/>
      <c r="D23" s="23"/>
      <c r="E23" s="23"/>
      <c r="F23" s="23"/>
      <c r="G23" s="23"/>
      <c r="V23">
        <f>890000-V22</f>
        <v>698000</v>
      </c>
      <c r="W23">
        <f>920000-W22</f>
        <v>-146000</v>
      </c>
    </row>
  </sheetData>
  <mergeCells count="9">
    <mergeCell ref="A1:G1"/>
    <mergeCell ref="F2:G2"/>
    <mergeCell ref="C3:D3"/>
    <mergeCell ref="A23:G23"/>
    <mergeCell ref="A3:A4"/>
    <mergeCell ref="B3:B4"/>
    <mergeCell ref="E3:E4"/>
    <mergeCell ref="F3:F4"/>
    <mergeCell ref="G3:G4"/>
  </mergeCells>
  <printOptions horizontalCentered="1"/>
  <pageMargins left="0.751388888888889" right="0.751388888888889" top="0.786805555555556" bottom="0.786805555555556" header="0.5" footer="0.5"/>
  <pageSetup paperSize="9" scale="13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###</cp:lastModifiedBy>
  <dcterms:created xsi:type="dcterms:W3CDTF">2022-01-23T03:28:00Z</dcterms:created>
  <dcterms:modified xsi:type="dcterms:W3CDTF">2024-05-27T08:54:10Z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CEE546C9ADCB446187B3668E17DF4405_13</vt:lpwstr>
  </property>
  <property fmtid="{D5CDD505-2E9C-101B-9397-08002B2CF9AE}" pid="3" name="KSOProductBuildVer">
    <vt:lpwstr>2052-12.1.0.16929</vt:lpwstr>
  </property>
</Properties>
</file>